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counting\NMPIP Website\Website docs for uploading\"/>
    </mc:Choice>
  </mc:AlternateContent>
  <xr:revisionPtr revIDLastSave="0" documentId="8_{D8477A1D-EE79-4D80-8374-8DC42D31C87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6" i="1" l="1"/>
  <c r="V44" i="1"/>
  <c r="U44" i="1" s="1"/>
  <c r="V45" i="1"/>
  <c r="U45" i="1" s="1"/>
  <c r="V47" i="1"/>
  <c r="U47" i="1" s="1"/>
  <c r="V48" i="1"/>
  <c r="U48" i="1" s="1"/>
  <c r="V49" i="1"/>
  <c r="U49" i="1" s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50" i="1"/>
  <c r="U51" i="1"/>
  <c r="U82" i="1"/>
  <c r="U83" i="1"/>
  <c r="U100" i="1"/>
  <c r="U106" i="1"/>
  <c r="U123" i="1"/>
  <c r="U146" i="1"/>
  <c r="U147" i="1"/>
  <c r="U163" i="1"/>
  <c r="U172" i="1"/>
  <c r="U178" i="1"/>
  <c r="U186" i="1"/>
  <c r="U187" i="1"/>
  <c r="U195" i="1"/>
  <c r="U196" i="1"/>
  <c r="U236" i="1"/>
  <c r="U242" i="1"/>
  <c r="U260" i="1"/>
  <c r="U276" i="1"/>
  <c r="U277" i="1"/>
  <c r="U292" i="1"/>
  <c r="U293" i="1"/>
  <c r="U308" i="1"/>
  <c r="U309" i="1"/>
  <c r="V3" i="1"/>
  <c r="U3" i="1" s="1"/>
  <c r="V4" i="1"/>
  <c r="U4" i="1" s="1"/>
  <c r="V5" i="1"/>
  <c r="U5" i="1" s="1"/>
  <c r="V6" i="1"/>
  <c r="U6" i="1" s="1"/>
  <c r="V7" i="1"/>
  <c r="U7" i="1" s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18" i="1"/>
  <c r="U18" i="1" s="1"/>
  <c r="V19" i="1"/>
  <c r="U19" i="1" s="1"/>
  <c r="V20" i="1"/>
  <c r="U20" i="1" s="1"/>
  <c r="V21" i="1"/>
  <c r="U21" i="1" s="1"/>
  <c r="V22" i="1"/>
  <c r="U22" i="1" s="1"/>
  <c r="V23" i="1"/>
  <c r="U23" i="1" s="1"/>
  <c r="V24" i="1"/>
  <c r="U24" i="1" s="1"/>
  <c r="V25" i="1"/>
  <c r="U25" i="1" s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U33" i="1" s="1"/>
  <c r="V34" i="1"/>
  <c r="U34" i="1" s="1"/>
  <c r="V35" i="1"/>
  <c r="U35" i="1" s="1"/>
  <c r="V36" i="1"/>
  <c r="U36" i="1" s="1"/>
  <c r="V37" i="1"/>
  <c r="U37" i="1" s="1"/>
  <c r="V38" i="1"/>
  <c r="U38" i="1" s="1"/>
  <c r="V39" i="1"/>
  <c r="U39" i="1" s="1"/>
  <c r="V40" i="1"/>
  <c r="U40" i="1" s="1"/>
  <c r="V41" i="1"/>
  <c r="U41" i="1" s="1"/>
  <c r="V42" i="1"/>
  <c r="U42" i="1" s="1"/>
  <c r="V43" i="1"/>
  <c r="U43" i="1" s="1"/>
  <c r="V50" i="1"/>
  <c r="V51" i="1"/>
  <c r="V52" i="1"/>
  <c r="U52" i="1" s="1"/>
  <c r="V53" i="1"/>
  <c r="U53" i="1" s="1"/>
  <c r="V54" i="1"/>
  <c r="U54" i="1" s="1"/>
  <c r="V55" i="1"/>
  <c r="U55" i="1" s="1"/>
  <c r="V56" i="1"/>
  <c r="U56" i="1" s="1"/>
  <c r="V57" i="1"/>
  <c r="U57" i="1" s="1"/>
  <c r="V58" i="1"/>
  <c r="U58" i="1" s="1"/>
  <c r="V59" i="1"/>
  <c r="U59" i="1" s="1"/>
  <c r="V60" i="1"/>
  <c r="U60" i="1" s="1"/>
  <c r="V61" i="1"/>
  <c r="U61" i="1" s="1"/>
  <c r="V62" i="1"/>
  <c r="U62" i="1" s="1"/>
  <c r="V63" i="1"/>
  <c r="U63" i="1" s="1"/>
  <c r="V64" i="1"/>
  <c r="U64" i="1" s="1"/>
  <c r="V65" i="1"/>
  <c r="U65" i="1" s="1"/>
  <c r="V66" i="1"/>
  <c r="U66" i="1" s="1"/>
  <c r="V67" i="1"/>
  <c r="U67" i="1" s="1"/>
  <c r="V68" i="1"/>
  <c r="U68" i="1" s="1"/>
  <c r="V69" i="1"/>
  <c r="U69" i="1" s="1"/>
  <c r="V70" i="1"/>
  <c r="U70" i="1" s="1"/>
  <c r="V71" i="1"/>
  <c r="U71" i="1" s="1"/>
  <c r="V72" i="1"/>
  <c r="U72" i="1" s="1"/>
  <c r="V73" i="1"/>
  <c r="U73" i="1" s="1"/>
  <c r="V74" i="1"/>
  <c r="U74" i="1" s="1"/>
  <c r="V75" i="1"/>
  <c r="U75" i="1" s="1"/>
  <c r="V76" i="1"/>
  <c r="U76" i="1" s="1"/>
  <c r="V77" i="1"/>
  <c r="U77" i="1" s="1"/>
  <c r="V78" i="1"/>
  <c r="U78" i="1" s="1"/>
  <c r="V79" i="1"/>
  <c r="U79" i="1" s="1"/>
  <c r="V80" i="1"/>
  <c r="U80" i="1" s="1"/>
  <c r="V81" i="1"/>
  <c r="U81" i="1" s="1"/>
  <c r="V82" i="1"/>
  <c r="V83" i="1"/>
  <c r="V84" i="1"/>
  <c r="U84" i="1" s="1"/>
  <c r="V85" i="1"/>
  <c r="U85" i="1" s="1"/>
  <c r="V86" i="1"/>
  <c r="U86" i="1" s="1"/>
  <c r="V87" i="1"/>
  <c r="U87" i="1" s="1"/>
  <c r="V88" i="1"/>
  <c r="U88" i="1" s="1"/>
  <c r="V89" i="1"/>
  <c r="U89" i="1" s="1"/>
  <c r="V90" i="1"/>
  <c r="U90" i="1" s="1"/>
  <c r="V91" i="1"/>
  <c r="U91" i="1" s="1"/>
  <c r="V92" i="1"/>
  <c r="U92" i="1" s="1"/>
  <c r="V93" i="1"/>
  <c r="U93" i="1" s="1"/>
  <c r="V94" i="1"/>
  <c r="U94" i="1" s="1"/>
  <c r="V95" i="1"/>
  <c r="U95" i="1" s="1"/>
  <c r="V96" i="1"/>
  <c r="U96" i="1" s="1"/>
  <c r="V97" i="1"/>
  <c r="U97" i="1" s="1"/>
  <c r="V98" i="1"/>
  <c r="U98" i="1" s="1"/>
  <c r="V99" i="1"/>
  <c r="U99" i="1" s="1"/>
  <c r="V100" i="1"/>
  <c r="V101" i="1"/>
  <c r="U101" i="1" s="1"/>
  <c r="V102" i="1"/>
  <c r="U102" i="1" s="1"/>
  <c r="V103" i="1"/>
  <c r="U103" i="1" s="1"/>
  <c r="V104" i="1"/>
  <c r="U104" i="1" s="1"/>
  <c r="V105" i="1"/>
  <c r="U105" i="1" s="1"/>
  <c r="V106" i="1"/>
  <c r="V107" i="1"/>
  <c r="U107" i="1" s="1"/>
  <c r="V108" i="1"/>
  <c r="U108" i="1" s="1"/>
  <c r="V109" i="1"/>
  <c r="U109" i="1" s="1"/>
  <c r="V110" i="1"/>
  <c r="U110" i="1" s="1"/>
  <c r="V111" i="1"/>
  <c r="U111" i="1" s="1"/>
  <c r="V112" i="1"/>
  <c r="U112" i="1" s="1"/>
  <c r="V113" i="1"/>
  <c r="U113" i="1" s="1"/>
  <c r="V114" i="1"/>
  <c r="U114" i="1" s="1"/>
  <c r="V115" i="1"/>
  <c r="U115" i="1" s="1"/>
  <c r="V116" i="1"/>
  <c r="U116" i="1" s="1"/>
  <c r="V117" i="1"/>
  <c r="U117" i="1" s="1"/>
  <c r="V118" i="1"/>
  <c r="U118" i="1" s="1"/>
  <c r="V119" i="1"/>
  <c r="U119" i="1" s="1"/>
  <c r="V120" i="1"/>
  <c r="U120" i="1" s="1"/>
  <c r="V121" i="1"/>
  <c r="U121" i="1" s="1"/>
  <c r="V122" i="1"/>
  <c r="U122" i="1" s="1"/>
  <c r="V123" i="1"/>
  <c r="V124" i="1"/>
  <c r="U124" i="1" s="1"/>
  <c r="V125" i="1"/>
  <c r="U125" i="1" s="1"/>
  <c r="V126" i="1"/>
  <c r="U126" i="1" s="1"/>
  <c r="V127" i="1"/>
  <c r="U127" i="1" s="1"/>
  <c r="V128" i="1"/>
  <c r="U128" i="1" s="1"/>
  <c r="V129" i="1"/>
  <c r="U129" i="1" s="1"/>
  <c r="V130" i="1"/>
  <c r="U130" i="1" s="1"/>
  <c r="V131" i="1"/>
  <c r="U131" i="1" s="1"/>
  <c r="V132" i="1"/>
  <c r="U132" i="1" s="1"/>
  <c r="V133" i="1"/>
  <c r="U133" i="1" s="1"/>
  <c r="V134" i="1"/>
  <c r="U134" i="1" s="1"/>
  <c r="V135" i="1"/>
  <c r="U135" i="1" s="1"/>
  <c r="V136" i="1"/>
  <c r="U136" i="1" s="1"/>
  <c r="V137" i="1"/>
  <c r="U137" i="1" s="1"/>
  <c r="V138" i="1"/>
  <c r="U138" i="1" s="1"/>
  <c r="V139" i="1"/>
  <c r="U139" i="1" s="1"/>
  <c r="V140" i="1"/>
  <c r="U140" i="1" s="1"/>
  <c r="V141" i="1"/>
  <c r="U141" i="1" s="1"/>
  <c r="V142" i="1"/>
  <c r="U142" i="1" s="1"/>
  <c r="V143" i="1"/>
  <c r="U143" i="1" s="1"/>
  <c r="V144" i="1"/>
  <c r="U144" i="1" s="1"/>
  <c r="V145" i="1"/>
  <c r="U145" i="1" s="1"/>
  <c r="V146" i="1"/>
  <c r="V147" i="1"/>
  <c r="V148" i="1"/>
  <c r="U148" i="1" s="1"/>
  <c r="V149" i="1"/>
  <c r="U149" i="1" s="1"/>
  <c r="V150" i="1"/>
  <c r="U150" i="1" s="1"/>
  <c r="V151" i="1"/>
  <c r="U151" i="1" s="1"/>
  <c r="V152" i="1"/>
  <c r="U152" i="1" s="1"/>
  <c r="V153" i="1"/>
  <c r="U153" i="1" s="1"/>
  <c r="V154" i="1"/>
  <c r="U154" i="1" s="1"/>
  <c r="V155" i="1"/>
  <c r="U155" i="1" s="1"/>
  <c r="V156" i="1"/>
  <c r="U156" i="1" s="1"/>
  <c r="V157" i="1"/>
  <c r="U157" i="1" s="1"/>
  <c r="V158" i="1"/>
  <c r="U158" i="1" s="1"/>
  <c r="V159" i="1"/>
  <c r="U159" i="1" s="1"/>
  <c r="V160" i="1"/>
  <c r="U160" i="1" s="1"/>
  <c r="V161" i="1"/>
  <c r="U161" i="1" s="1"/>
  <c r="V162" i="1"/>
  <c r="U162" i="1" s="1"/>
  <c r="V163" i="1"/>
  <c r="V164" i="1"/>
  <c r="U164" i="1" s="1"/>
  <c r="V165" i="1"/>
  <c r="U165" i="1" s="1"/>
  <c r="V166" i="1"/>
  <c r="U166" i="1" s="1"/>
  <c r="V167" i="1"/>
  <c r="U167" i="1" s="1"/>
  <c r="V168" i="1"/>
  <c r="U168" i="1" s="1"/>
  <c r="V169" i="1"/>
  <c r="U169" i="1" s="1"/>
  <c r="V170" i="1"/>
  <c r="U170" i="1" s="1"/>
  <c r="V171" i="1"/>
  <c r="U171" i="1" s="1"/>
  <c r="V172" i="1"/>
  <c r="V173" i="1"/>
  <c r="U173" i="1" s="1"/>
  <c r="V174" i="1"/>
  <c r="U174" i="1" s="1"/>
  <c r="V175" i="1"/>
  <c r="U175" i="1" s="1"/>
  <c r="V176" i="1"/>
  <c r="U176" i="1" s="1"/>
  <c r="V177" i="1"/>
  <c r="U177" i="1" s="1"/>
  <c r="V178" i="1"/>
  <c r="V179" i="1"/>
  <c r="U179" i="1" s="1"/>
  <c r="V180" i="1"/>
  <c r="U180" i="1" s="1"/>
  <c r="V181" i="1"/>
  <c r="U181" i="1" s="1"/>
  <c r="V182" i="1"/>
  <c r="U182" i="1" s="1"/>
  <c r="V183" i="1"/>
  <c r="U183" i="1" s="1"/>
  <c r="V184" i="1"/>
  <c r="U184" i="1" s="1"/>
  <c r="V185" i="1"/>
  <c r="U185" i="1" s="1"/>
  <c r="V186" i="1"/>
  <c r="V187" i="1"/>
  <c r="V188" i="1"/>
  <c r="U188" i="1" s="1"/>
  <c r="V189" i="1"/>
  <c r="U189" i="1" s="1"/>
  <c r="V190" i="1"/>
  <c r="U190" i="1" s="1"/>
  <c r="V191" i="1"/>
  <c r="U191" i="1" s="1"/>
  <c r="V192" i="1"/>
  <c r="U192" i="1" s="1"/>
  <c r="V193" i="1"/>
  <c r="U193" i="1" s="1"/>
  <c r="V194" i="1"/>
  <c r="U194" i="1" s="1"/>
  <c r="V195" i="1"/>
  <c r="V196" i="1"/>
  <c r="V197" i="1"/>
  <c r="U197" i="1" s="1"/>
  <c r="V198" i="1"/>
  <c r="U198" i="1" s="1"/>
  <c r="V199" i="1"/>
  <c r="U199" i="1" s="1"/>
  <c r="V200" i="1"/>
  <c r="U200" i="1" s="1"/>
  <c r="V201" i="1"/>
  <c r="U201" i="1" s="1"/>
  <c r="V202" i="1"/>
  <c r="U202" i="1" s="1"/>
  <c r="V203" i="1"/>
  <c r="U203" i="1" s="1"/>
  <c r="V204" i="1"/>
  <c r="U204" i="1" s="1"/>
  <c r="V205" i="1"/>
  <c r="U205" i="1" s="1"/>
  <c r="V206" i="1"/>
  <c r="U206" i="1" s="1"/>
  <c r="V207" i="1"/>
  <c r="U207" i="1" s="1"/>
  <c r="V208" i="1"/>
  <c r="U208" i="1" s="1"/>
  <c r="V209" i="1"/>
  <c r="U209" i="1" s="1"/>
  <c r="V210" i="1"/>
  <c r="U210" i="1" s="1"/>
  <c r="V211" i="1"/>
  <c r="U211" i="1" s="1"/>
  <c r="V212" i="1"/>
  <c r="U212" i="1" s="1"/>
  <c r="V213" i="1"/>
  <c r="U213" i="1" s="1"/>
  <c r="V214" i="1"/>
  <c r="U214" i="1" s="1"/>
  <c r="V215" i="1"/>
  <c r="U215" i="1" s="1"/>
  <c r="V216" i="1"/>
  <c r="U216" i="1" s="1"/>
  <c r="V217" i="1"/>
  <c r="U217" i="1" s="1"/>
  <c r="V218" i="1"/>
  <c r="U218" i="1" s="1"/>
  <c r="V219" i="1"/>
  <c r="U219" i="1" s="1"/>
  <c r="V220" i="1"/>
  <c r="U220" i="1" s="1"/>
  <c r="V221" i="1"/>
  <c r="U221" i="1" s="1"/>
  <c r="V222" i="1"/>
  <c r="U222" i="1" s="1"/>
  <c r="V223" i="1"/>
  <c r="U223" i="1" s="1"/>
  <c r="V224" i="1"/>
  <c r="U224" i="1" s="1"/>
  <c r="V225" i="1"/>
  <c r="U225" i="1" s="1"/>
  <c r="V226" i="1"/>
  <c r="U226" i="1" s="1"/>
  <c r="V227" i="1"/>
  <c r="U227" i="1" s="1"/>
  <c r="V228" i="1"/>
  <c r="U228" i="1" s="1"/>
  <c r="V229" i="1"/>
  <c r="U229" i="1" s="1"/>
  <c r="V230" i="1"/>
  <c r="U230" i="1" s="1"/>
  <c r="V231" i="1"/>
  <c r="U231" i="1" s="1"/>
  <c r="V232" i="1"/>
  <c r="U232" i="1" s="1"/>
  <c r="V233" i="1"/>
  <c r="U233" i="1" s="1"/>
  <c r="V234" i="1"/>
  <c r="U234" i="1" s="1"/>
  <c r="V235" i="1"/>
  <c r="U235" i="1" s="1"/>
  <c r="V236" i="1"/>
  <c r="V237" i="1"/>
  <c r="U237" i="1" s="1"/>
  <c r="V238" i="1"/>
  <c r="U238" i="1" s="1"/>
  <c r="V239" i="1"/>
  <c r="U239" i="1" s="1"/>
  <c r="V240" i="1"/>
  <c r="U240" i="1" s="1"/>
  <c r="V241" i="1"/>
  <c r="U241" i="1" s="1"/>
  <c r="V242" i="1"/>
  <c r="V243" i="1"/>
  <c r="U243" i="1" s="1"/>
  <c r="V244" i="1"/>
  <c r="U244" i="1" s="1"/>
  <c r="V245" i="1"/>
  <c r="U245" i="1" s="1"/>
  <c r="V246" i="1"/>
  <c r="U246" i="1" s="1"/>
  <c r="V247" i="1"/>
  <c r="U247" i="1" s="1"/>
  <c r="V248" i="1"/>
  <c r="U248" i="1" s="1"/>
  <c r="V249" i="1"/>
  <c r="U249" i="1" s="1"/>
  <c r="V250" i="1"/>
  <c r="U250" i="1" s="1"/>
  <c r="V251" i="1"/>
  <c r="U251" i="1" s="1"/>
  <c r="V252" i="1"/>
  <c r="U252" i="1" s="1"/>
  <c r="V253" i="1"/>
  <c r="U253" i="1" s="1"/>
  <c r="V254" i="1"/>
  <c r="U254" i="1" s="1"/>
  <c r="V255" i="1"/>
  <c r="U255" i="1" s="1"/>
  <c r="V256" i="1"/>
  <c r="U256" i="1" s="1"/>
  <c r="V257" i="1"/>
  <c r="U257" i="1" s="1"/>
  <c r="V258" i="1"/>
  <c r="U258" i="1" s="1"/>
  <c r="V259" i="1"/>
  <c r="U259" i="1" s="1"/>
  <c r="V260" i="1"/>
  <c r="V261" i="1"/>
  <c r="U261" i="1" s="1"/>
  <c r="V262" i="1"/>
  <c r="U262" i="1" s="1"/>
  <c r="V263" i="1"/>
  <c r="U263" i="1" s="1"/>
  <c r="V264" i="1"/>
  <c r="U264" i="1" s="1"/>
  <c r="V265" i="1"/>
  <c r="U265" i="1" s="1"/>
  <c r="V266" i="1"/>
  <c r="U266" i="1" s="1"/>
  <c r="V267" i="1"/>
  <c r="U267" i="1" s="1"/>
  <c r="V268" i="1"/>
  <c r="U268" i="1" s="1"/>
  <c r="V269" i="1"/>
  <c r="U269" i="1" s="1"/>
  <c r="V270" i="1"/>
  <c r="U270" i="1" s="1"/>
  <c r="V271" i="1"/>
  <c r="U271" i="1" s="1"/>
  <c r="V272" i="1"/>
  <c r="U272" i="1" s="1"/>
  <c r="V273" i="1"/>
  <c r="U273" i="1" s="1"/>
  <c r="V274" i="1"/>
  <c r="U274" i="1" s="1"/>
  <c r="V275" i="1"/>
  <c r="U275" i="1" s="1"/>
  <c r="V276" i="1"/>
  <c r="V277" i="1"/>
  <c r="V278" i="1"/>
  <c r="U278" i="1" s="1"/>
  <c r="V279" i="1"/>
  <c r="U279" i="1" s="1"/>
  <c r="V280" i="1"/>
  <c r="U280" i="1" s="1"/>
  <c r="V281" i="1"/>
  <c r="U281" i="1" s="1"/>
  <c r="V282" i="1"/>
  <c r="U282" i="1" s="1"/>
  <c r="V283" i="1"/>
  <c r="U283" i="1" s="1"/>
  <c r="V284" i="1"/>
  <c r="U284" i="1" s="1"/>
  <c r="V285" i="1"/>
  <c r="U285" i="1" s="1"/>
  <c r="V286" i="1"/>
  <c r="U286" i="1" s="1"/>
  <c r="V287" i="1"/>
  <c r="U287" i="1" s="1"/>
  <c r="V288" i="1"/>
  <c r="U288" i="1" s="1"/>
  <c r="V289" i="1"/>
  <c r="U289" i="1" s="1"/>
  <c r="V290" i="1"/>
  <c r="U290" i="1" s="1"/>
  <c r="V291" i="1"/>
  <c r="U291" i="1" s="1"/>
  <c r="V292" i="1"/>
  <c r="V293" i="1"/>
  <c r="V294" i="1"/>
  <c r="U294" i="1" s="1"/>
  <c r="V295" i="1"/>
  <c r="U295" i="1" s="1"/>
  <c r="V296" i="1"/>
  <c r="U296" i="1" s="1"/>
  <c r="V297" i="1"/>
  <c r="U297" i="1" s="1"/>
  <c r="V298" i="1"/>
  <c r="U298" i="1" s="1"/>
  <c r="V299" i="1"/>
  <c r="U299" i="1" s="1"/>
  <c r="V300" i="1"/>
  <c r="U300" i="1" s="1"/>
  <c r="V301" i="1"/>
  <c r="U301" i="1" s="1"/>
  <c r="V302" i="1"/>
  <c r="U302" i="1" s="1"/>
  <c r="V303" i="1"/>
  <c r="U303" i="1" s="1"/>
  <c r="V304" i="1"/>
  <c r="U304" i="1" s="1"/>
  <c r="V305" i="1"/>
  <c r="U305" i="1" s="1"/>
  <c r="V306" i="1"/>
  <c r="U306" i="1" s="1"/>
  <c r="V307" i="1"/>
  <c r="U307" i="1" s="1"/>
  <c r="V308" i="1"/>
  <c r="V309" i="1"/>
  <c r="V310" i="1"/>
  <c r="U310" i="1" s="1"/>
  <c r="V311" i="1"/>
  <c r="U311" i="1" s="1"/>
  <c r="V312" i="1"/>
  <c r="U312" i="1" s="1"/>
  <c r="V313" i="1"/>
  <c r="U313" i="1" s="1"/>
  <c r="V314" i="1"/>
  <c r="U314" i="1" s="1"/>
  <c r="V315" i="1"/>
  <c r="U315" i="1" s="1"/>
  <c r="V316" i="1"/>
  <c r="U316" i="1" s="1"/>
  <c r="V2" i="1" l="1"/>
  <c r="V318" i="1" l="1"/>
  <c r="U2" i="1" l="1"/>
  <c r="U318" i="1" l="1"/>
  <c r="K321" i="1" s="1"/>
  <c r="H2" i="1" l="1"/>
  <c r="H46" i="1"/>
  <c r="H44" i="1"/>
  <c r="H47" i="1"/>
  <c r="H63" i="1"/>
  <c r="H79" i="1"/>
  <c r="H95" i="1"/>
  <c r="H111" i="1"/>
  <c r="H127" i="1"/>
  <c r="H143" i="1"/>
  <c r="H159" i="1"/>
  <c r="H175" i="1"/>
  <c r="H191" i="1"/>
  <c r="H207" i="1"/>
  <c r="H32" i="1"/>
  <c r="H48" i="1"/>
  <c r="H39" i="1"/>
  <c r="H55" i="1"/>
  <c r="H71" i="1"/>
  <c r="H87" i="1"/>
  <c r="H103" i="1"/>
  <c r="H119" i="1"/>
  <c r="H135" i="1"/>
  <c r="H151" i="1"/>
  <c r="H167" i="1"/>
  <c r="H183" i="1"/>
  <c r="H199" i="1"/>
  <c r="H215" i="1"/>
  <c r="H40" i="1"/>
  <c r="H56" i="1"/>
  <c r="H72" i="1"/>
  <c r="H88" i="1"/>
  <c r="H104" i="1"/>
  <c r="H120" i="1"/>
  <c r="H136" i="1"/>
  <c r="H152" i="1"/>
  <c r="H168" i="1"/>
  <c r="H184" i="1"/>
  <c r="H200" i="1"/>
  <c r="H216" i="1"/>
  <c r="H232" i="1"/>
  <c r="H248" i="1"/>
  <c r="H264" i="1"/>
  <c r="H280" i="1"/>
  <c r="H296" i="1"/>
  <c r="H312" i="1"/>
  <c r="H311" i="1"/>
  <c r="H295" i="1"/>
  <c r="H279" i="1"/>
  <c r="H263" i="1"/>
  <c r="H247" i="1"/>
  <c r="H231" i="1"/>
  <c r="H203" i="1"/>
  <c r="H139" i="1"/>
  <c r="H99" i="1"/>
  <c r="H59" i="1"/>
  <c r="H293" i="1"/>
  <c r="H301" i="1"/>
  <c r="H242" i="1"/>
  <c r="H300" i="1"/>
  <c r="H268" i="1"/>
  <c r="H224" i="1"/>
  <c r="H176" i="1"/>
  <c r="H128" i="1"/>
  <c r="H80" i="1"/>
  <c r="H106" i="1"/>
  <c r="H306" i="1"/>
  <c r="H290" i="1"/>
  <c r="H274" i="1"/>
  <c r="H258" i="1"/>
  <c r="H234" i="1"/>
  <c r="H214" i="1"/>
  <c r="H194" i="1"/>
  <c r="H74" i="1"/>
  <c r="H276" i="1"/>
  <c r="H146" i="1"/>
  <c r="H305" i="1"/>
  <c r="H273" i="1"/>
  <c r="H253" i="1"/>
  <c r="H237" i="1"/>
  <c r="H221" i="1"/>
  <c r="H205" i="1"/>
  <c r="H189" i="1"/>
  <c r="H173" i="1"/>
  <c r="H157" i="1"/>
  <c r="H141" i="1"/>
  <c r="H125" i="1"/>
  <c r="H109" i="1"/>
  <c r="H93" i="1"/>
  <c r="H77" i="1"/>
  <c r="H61" i="1"/>
  <c r="H35" i="1"/>
  <c r="H83" i="1"/>
  <c r="H252" i="1"/>
  <c r="H188" i="1"/>
  <c r="H140" i="1"/>
  <c r="H92" i="1"/>
  <c r="H60" i="1"/>
  <c r="H34" i="1"/>
  <c r="H123" i="1"/>
  <c r="H33" i="1"/>
  <c r="H182" i="1"/>
  <c r="H158" i="1"/>
  <c r="H130" i="1"/>
  <c r="H110" i="1"/>
  <c r="H90" i="1"/>
  <c r="H66" i="1"/>
  <c r="H45" i="1"/>
  <c r="H307" i="1"/>
  <c r="H291" i="1"/>
  <c r="H275" i="1"/>
  <c r="H259" i="1"/>
  <c r="H243" i="1"/>
  <c r="H227" i="1"/>
  <c r="H179" i="1"/>
  <c r="H131" i="1"/>
  <c r="H91" i="1"/>
  <c r="H147" i="1"/>
  <c r="H260" i="1"/>
  <c r="H285" i="1"/>
  <c r="H218" i="1"/>
  <c r="H288" i="1"/>
  <c r="H256" i="1"/>
  <c r="H208" i="1"/>
  <c r="H160" i="1"/>
  <c r="H124" i="1"/>
  <c r="H64" i="1"/>
  <c r="H51" i="1"/>
  <c r="H302" i="1"/>
  <c r="H286" i="1"/>
  <c r="H270" i="1"/>
  <c r="H299" i="1"/>
  <c r="H267" i="1"/>
  <c r="H235" i="1"/>
  <c r="H155" i="1"/>
  <c r="H67" i="1"/>
  <c r="H178" i="1"/>
  <c r="H304" i="1"/>
  <c r="H228" i="1"/>
  <c r="H144" i="1"/>
  <c r="H277" i="1"/>
  <c r="H294" i="1"/>
  <c r="H262" i="1"/>
  <c r="H230" i="1"/>
  <c r="H202" i="1"/>
  <c r="H114" i="1"/>
  <c r="H236" i="1"/>
  <c r="H50" i="1"/>
  <c r="H281" i="1"/>
  <c r="H249" i="1"/>
  <c r="H229" i="1"/>
  <c r="H209" i="1"/>
  <c r="H185" i="1"/>
  <c r="H165" i="1"/>
  <c r="H145" i="1"/>
  <c r="H121" i="1"/>
  <c r="H101" i="1"/>
  <c r="H81" i="1"/>
  <c r="H57" i="1"/>
  <c r="H187" i="1"/>
  <c r="H308" i="1"/>
  <c r="H180" i="1"/>
  <c r="H116" i="1"/>
  <c r="H68" i="1"/>
  <c r="H30" i="1"/>
  <c r="H41" i="1"/>
  <c r="H190" i="1"/>
  <c r="H150" i="1"/>
  <c r="H122" i="1"/>
  <c r="H94" i="1"/>
  <c r="H62" i="1"/>
  <c r="H219" i="1"/>
  <c r="H287" i="1"/>
  <c r="H255" i="1"/>
  <c r="H223" i="1"/>
  <c r="H115" i="1"/>
  <c r="H250" i="1"/>
  <c r="H269" i="1"/>
  <c r="H284" i="1"/>
  <c r="H204" i="1"/>
  <c r="H112" i="1"/>
  <c r="H314" i="1"/>
  <c r="H282" i="1"/>
  <c r="H254" i="1"/>
  <c r="H226" i="1"/>
  <c r="H198" i="1"/>
  <c r="H36" i="1"/>
  <c r="H195" i="1"/>
  <c r="H313" i="1"/>
  <c r="H265" i="1"/>
  <c r="H245" i="1"/>
  <c r="H225" i="1"/>
  <c r="H201" i="1"/>
  <c r="H181" i="1"/>
  <c r="H161" i="1"/>
  <c r="H137" i="1"/>
  <c r="H117" i="1"/>
  <c r="H97" i="1"/>
  <c r="H73" i="1"/>
  <c r="H53" i="1"/>
  <c r="H163" i="1"/>
  <c r="H244" i="1"/>
  <c r="H164" i="1"/>
  <c r="H108" i="1"/>
  <c r="H52" i="1"/>
  <c r="H26" i="1"/>
  <c r="H37" i="1"/>
  <c r="H174" i="1"/>
  <c r="H142" i="1"/>
  <c r="H118" i="1"/>
  <c r="H86" i="1"/>
  <c r="H58" i="1"/>
  <c r="H315" i="1"/>
  <c r="H283" i="1"/>
  <c r="H251" i="1"/>
  <c r="H211" i="1"/>
  <c r="H239" i="1"/>
  <c r="H210" i="1"/>
  <c r="H272" i="1"/>
  <c r="H96" i="1"/>
  <c r="H278" i="1"/>
  <c r="H222" i="1"/>
  <c r="H28" i="1"/>
  <c r="H297" i="1"/>
  <c r="H241" i="1"/>
  <c r="H197" i="1"/>
  <c r="H153" i="1"/>
  <c r="H113" i="1"/>
  <c r="H69" i="1"/>
  <c r="H49" i="1"/>
  <c r="H148" i="1"/>
  <c r="H42" i="1"/>
  <c r="H29" i="1"/>
  <c r="H134" i="1"/>
  <c r="H78" i="1"/>
  <c r="H171" i="1"/>
  <c r="H196" i="1"/>
  <c r="H240" i="1"/>
  <c r="H309" i="1"/>
  <c r="H266" i="1"/>
  <c r="H206" i="1"/>
  <c r="H292" i="1"/>
  <c r="H289" i="1"/>
  <c r="H233" i="1"/>
  <c r="H193" i="1"/>
  <c r="H149" i="1"/>
  <c r="H105" i="1"/>
  <c r="H65" i="1"/>
  <c r="H170" i="1"/>
  <c r="H132" i="1"/>
  <c r="H38" i="1"/>
  <c r="H25" i="1"/>
  <c r="H126" i="1"/>
  <c r="H70" i="1"/>
  <c r="H303" i="1"/>
  <c r="H107" i="1"/>
  <c r="H31" i="1"/>
  <c r="H192" i="1"/>
  <c r="H310" i="1"/>
  <c r="H246" i="1"/>
  <c r="H154" i="1"/>
  <c r="H172" i="1"/>
  <c r="H261" i="1"/>
  <c r="H217" i="1"/>
  <c r="H177" i="1"/>
  <c r="H133" i="1"/>
  <c r="H89" i="1"/>
  <c r="H43" i="1"/>
  <c r="H220" i="1"/>
  <c r="H84" i="1"/>
  <c r="H186" i="1"/>
  <c r="H166" i="1"/>
  <c r="H102" i="1"/>
  <c r="H54" i="1"/>
  <c r="H271" i="1"/>
  <c r="H75" i="1"/>
  <c r="H316" i="1"/>
  <c r="H156" i="1"/>
  <c r="H298" i="1"/>
  <c r="H238" i="1"/>
  <c r="H138" i="1"/>
  <c r="H100" i="1"/>
  <c r="H257" i="1"/>
  <c r="H213" i="1"/>
  <c r="H169" i="1"/>
  <c r="H129" i="1"/>
  <c r="H85" i="1"/>
  <c r="H27" i="1"/>
  <c r="H212" i="1"/>
  <c r="H76" i="1"/>
  <c r="H82" i="1"/>
  <c r="H162" i="1"/>
  <c r="H98" i="1"/>
  <c r="H10" i="1"/>
  <c r="H18" i="1"/>
  <c r="H3" i="1"/>
  <c r="H23" i="1"/>
  <c r="H14" i="1"/>
  <c r="H20" i="1"/>
  <c r="H15" i="1"/>
  <c r="H6" i="1"/>
  <c r="H12" i="1"/>
  <c r="H7" i="1"/>
  <c r="H17" i="1"/>
  <c r="H21" i="1"/>
  <c r="H22" i="1"/>
  <c r="H24" i="1"/>
  <c r="H5" i="1"/>
  <c r="H16" i="1"/>
  <c r="H4" i="1"/>
  <c r="H19" i="1"/>
  <c r="H8" i="1"/>
  <c r="H9" i="1"/>
  <c r="H11" i="1"/>
  <c r="H13" i="1"/>
  <c r="H318" i="1" l="1"/>
</calcChain>
</file>

<file path=xl/sharedStrings.xml><?xml version="1.0" encoding="utf-8"?>
<sst xmlns="http://schemas.openxmlformats.org/spreadsheetml/2006/main" count="1790" uniqueCount="910">
  <si>
    <t>NAIC #</t>
  </si>
  <si>
    <t>COMPANY</t>
  </si>
  <si>
    <t>ADDRESS</t>
  </si>
  <si>
    <t>CITY</t>
  </si>
  <si>
    <t>ST</t>
  </si>
  <si>
    <t>ZIP</t>
  </si>
  <si>
    <t>Statistical Acctg. Dept.</t>
  </si>
  <si>
    <t>Acadia Insurance Company</t>
  </si>
  <si>
    <t>One Acadia Commons</t>
  </si>
  <si>
    <t>Westbrook</t>
  </si>
  <si>
    <t>ME</t>
  </si>
  <si>
    <t>04092-0000</t>
  </si>
  <si>
    <t>Pools and Syndicate Accounting</t>
  </si>
  <si>
    <t>Ace American Reinsurance Company</t>
  </si>
  <si>
    <t>436 Walnut Street, WA04R</t>
  </si>
  <si>
    <t>Philadelphia</t>
  </si>
  <si>
    <t>PA</t>
  </si>
  <si>
    <t>Accounting Department</t>
  </si>
  <si>
    <t>Acuity, A Mutual Insurance Co.</t>
  </si>
  <si>
    <t>2800 So. Taylor Drive</t>
  </si>
  <si>
    <t>Sheboygen</t>
  </si>
  <si>
    <t>WI</t>
  </si>
  <si>
    <t>AEGIS Security Insurance Co.</t>
  </si>
  <si>
    <t>P O Box 3153</t>
  </si>
  <si>
    <t>Harrisburg</t>
  </si>
  <si>
    <t>17105-3153</t>
  </si>
  <si>
    <t>Premium Taxes Dept.</t>
  </si>
  <si>
    <t>Affiliated FM Insurance Co.</t>
  </si>
  <si>
    <t>P O Box 7500</t>
  </si>
  <si>
    <t>Johnston</t>
  </si>
  <si>
    <t>RI</t>
  </si>
  <si>
    <t>02919-0500</t>
  </si>
  <si>
    <t>Actuarial Department</t>
  </si>
  <si>
    <t>AGCS Marine Insurance Company</t>
  </si>
  <si>
    <t>33 West Monroe St.</t>
  </si>
  <si>
    <t>Chicago</t>
  </si>
  <si>
    <t>IL</t>
  </si>
  <si>
    <t>IA</t>
  </si>
  <si>
    <t>Allianz Insurance Group</t>
  </si>
  <si>
    <t>P O Box 7780</t>
  </si>
  <si>
    <t>Burbank</t>
  </si>
  <si>
    <t>CA</t>
  </si>
  <si>
    <t>91510-7780</t>
  </si>
  <si>
    <t>Sharon Roxanne Murray</t>
  </si>
  <si>
    <t>Allied Property &amp; Casualty</t>
  </si>
  <si>
    <t>1100 Locust St., Dept 0203</t>
  </si>
  <si>
    <t>Des Moines</t>
  </si>
  <si>
    <t>50391-2000</t>
  </si>
  <si>
    <t>David Simek</t>
  </si>
  <si>
    <t>Allstate Indemnity Co.</t>
  </si>
  <si>
    <t xml:space="preserve">3075 Sanders Road </t>
  </si>
  <si>
    <t>Northbrook</t>
  </si>
  <si>
    <t>60062-6127</t>
  </si>
  <si>
    <t>Allstate Insurance Group</t>
  </si>
  <si>
    <t>Allstate Property &amp; Casualty Co.</t>
  </si>
  <si>
    <t>3075 Sanders Road</t>
  </si>
  <si>
    <t>VA</t>
  </si>
  <si>
    <t>AMCO Insurance</t>
  </si>
  <si>
    <t>TX</t>
  </si>
  <si>
    <t>Statistical Dept.</t>
  </si>
  <si>
    <t>American Alternative Ins. Corp.</t>
  </si>
  <si>
    <t>555 College Road East</t>
  </si>
  <si>
    <t>Princeton</t>
  </si>
  <si>
    <t>NJ</t>
  </si>
  <si>
    <t>08543-5241</t>
  </si>
  <si>
    <t>American Automobile Ins. Co.</t>
  </si>
  <si>
    <t>777 San Marin Drive</t>
  </si>
  <si>
    <t>Novato</t>
  </si>
  <si>
    <t>Charles Yaros - Profit Dept.</t>
  </si>
  <si>
    <t>American Bankers Ins. Group</t>
  </si>
  <si>
    <t>11222 Quail Roost Drive</t>
  </si>
  <si>
    <t>Miami</t>
  </si>
  <si>
    <t>FL</t>
  </si>
  <si>
    <t>33157-6596</t>
  </si>
  <si>
    <t>American Casualty Co. of Reading</t>
  </si>
  <si>
    <t>333 S. Wabash Avenue</t>
  </si>
  <si>
    <t>American Economy Ins. Co.</t>
  </si>
  <si>
    <t>Safeco Plaza</t>
  </si>
  <si>
    <t>Seattle</t>
  </si>
  <si>
    <t>WA</t>
  </si>
  <si>
    <t>98185-0001</t>
  </si>
  <si>
    <t>Accounting Dept.</t>
  </si>
  <si>
    <t>American Family Home Ins.</t>
  </si>
  <si>
    <t>P O Box 5323</t>
  </si>
  <si>
    <t>Cincinnati</t>
  </si>
  <si>
    <t>OH</t>
  </si>
  <si>
    <t>45201-5323</t>
  </si>
  <si>
    <t>Reinsurance Acctg.</t>
  </si>
  <si>
    <t>1400 American Lane 19th Flr Twr 1</t>
  </si>
  <si>
    <t>Schaumburg</t>
  </si>
  <si>
    <t>60196-1056</t>
  </si>
  <si>
    <t>American Fire &amp; Casualty Co.</t>
  </si>
  <si>
    <t>9450 Seward Road</t>
  </si>
  <si>
    <t>Fairfield</t>
  </si>
  <si>
    <t>45014-5456</t>
  </si>
  <si>
    <t>American Guarantee &amp; Liability</t>
  </si>
  <si>
    <t>American Hallmark Ins. Company</t>
  </si>
  <si>
    <t>14651 Dallas Parkway, Ste 400</t>
  </si>
  <si>
    <t>Dallas</t>
  </si>
  <si>
    <t>Actuarial Division</t>
  </si>
  <si>
    <t>Columbus</t>
  </si>
  <si>
    <t>American Home Assurance Compay</t>
  </si>
  <si>
    <t>70 Pine Street</t>
  </si>
  <si>
    <t>New York</t>
  </si>
  <si>
    <t>NY</t>
  </si>
  <si>
    <t>American Insurance Co.</t>
  </si>
  <si>
    <t>Wilmington</t>
  </si>
  <si>
    <t>DE</t>
  </si>
  <si>
    <t>Ins. Accounting Dept.</t>
  </si>
  <si>
    <t>American Modern Ins. Group</t>
  </si>
  <si>
    <t>American Modern Select Ins. Co.</t>
  </si>
  <si>
    <t>45201-8323</t>
  </si>
  <si>
    <t>American National Genl. Ins.</t>
  </si>
  <si>
    <t>Corp. Ctr. 1949 East Sunshine</t>
  </si>
  <si>
    <t>Springfield</t>
  </si>
  <si>
    <t>MO</t>
  </si>
  <si>
    <t>65899-0001</t>
  </si>
  <si>
    <t>American National P&amp;C Co.</t>
  </si>
  <si>
    <t>Actuarial Dept.</t>
  </si>
  <si>
    <t>American Reliable Ins. Co.</t>
  </si>
  <si>
    <t>8655 East Via De Ventura</t>
  </si>
  <si>
    <t>Scottsdale</t>
  </si>
  <si>
    <t>AZ</t>
  </si>
  <si>
    <t>85258</t>
  </si>
  <si>
    <t>American Security Ins. Co.</t>
  </si>
  <si>
    <t>260 Interstate N. Circle, NW</t>
  </si>
  <si>
    <t>Atlanta</t>
  </si>
  <si>
    <t>GA</t>
  </si>
  <si>
    <t>30339-4403</t>
  </si>
  <si>
    <t>American Southern Home Ins.</t>
  </si>
  <si>
    <t>American States Ins. Co.</t>
  </si>
  <si>
    <t>American Summit Insruance Co.</t>
  </si>
  <si>
    <t>510 N. Valley Mills Dr. Ste 202</t>
  </si>
  <si>
    <t>Waco</t>
  </si>
  <si>
    <t>American Zurich Insurance Co.</t>
  </si>
  <si>
    <t>1400 American Lane</t>
  </si>
  <si>
    <t>Executive Dept.</t>
  </si>
  <si>
    <t>Amerisure Insurance Co.</t>
  </si>
  <si>
    <t>P O Box 2060</t>
  </si>
  <si>
    <t>Farmington Hills</t>
  </si>
  <si>
    <t>MI</t>
  </si>
  <si>
    <t>48333-2060</t>
  </si>
  <si>
    <t>Amerisure Mutual Ins. Co.</t>
  </si>
  <si>
    <t>Richard G. Edwards - AVP</t>
  </si>
  <si>
    <t>AMICA Mutual Insurance Co.</t>
  </si>
  <si>
    <t>P O Box 6008</t>
  </si>
  <si>
    <t>Providence</t>
  </si>
  <si>
    <t>02940-6008</t>
  </si>
  <si>
    <t>AmTrust Ins Co of KS Inc</t>
  </si>
  <si>
    <t>PO BOX 650771</t>
  </si>
  <si>
    <t>75265-0771</t>
  </si>
  <si>
    <t xml:space="preserve">Statutory Reporting </t>
  </si>
  <si>
    <t>Apsen Amer Insurance Co.</t>
  </si>
  <si>
    <t>175 Capital Boulevard, Suite 300</t>
  </si>
  <si>
    <t>Rocky Hill</t>
  </si>
  <si>
    <t>CT</t>
  </si>
  <si>
    <t>Statutory Rptg.</t>
  </si>
  <si>
    <t>Arch Insurance Company</t>
  </si>
  <si>
    <t>300 Plaza Three</t>
  </si>
  <si>
    <t>Jersey City</t>
  </si>
  <si>
    <t>07311-1107</t>
  </si>
  <si>
    <t>Argonaut Insurance Company</t>
  </si>
  <si>
    <t>10101 Reunion Plaza, Ste 500</t>
  </si>
  <si>
    <t>San Antonio</t>
  </si>
  <si>
    <t>Diane Burns</t>
  </si>
  <si>
    <t>Armed Forces Ins. Exchange</t>
  </si>
  <si>
    <t>550 Eisenhower Road</t>
  </si>
  <si>
    <t>Leavenworth</t>
  </si>
  <si>
    <t>KA</t>
  </si>
  <si>
    <t>Associated Indemnity Corp</t>
  </si>
  <si>
    <t>Association Casualty Ins. Co.</t>
  </si>
  <si>
    <t>3420 Executive Ctr. Drive #160</t>
  </si>
  <si>
    <t>Austin</t>
  </si>
  <si>
    <t>Atlantic Specialty Ins. Co.</t>
  </si>
  <si>
    <t>One Beacon Street</t>
  </si>
  <si>
    <t>Canton</t>
  </si>
  <si>
    <t>MA</t>
  </si>
  <si>
    <t>02021-1030</t>
  </si>
  <si>
    <t>Autumobile Ins Co of Hartford</t>
  </si>
  <si>
    <t>One Tower Square</t>
  </si>
  <si>
    <t>Hartford</t>
  </si>
  <si>
    <t>06183-0000</t>
  </si>
  <si>
    <t>AXA Insurance Company</t>
  </si>
  <si>
    <t>17 State Street 36th Floor</t>
  </si>
  <si>
    <t>Axis Insurance Company</t>
  </si>
  <si>
    <t>11680 Great Oaks Way, Ste 500</t>
  </si>
  <si>
    <t>Alpharetta</t>
  </si>
  <si>
    <t>Balboa Insurance Group</t>
  </si>
  <si>
    <t>P O Box 19702</t>
  </si>
  <si>
    <t>Irvine</t>
  </si>
  <si>
    <t>92623-9702</t>
  </si>
  <si>
    <t>OK</t>
  </si>
  <si>
    <t>Bankers Standard Ins. Co.</t>
  </si>
  <si>
    <t>436 Walnut Street</t>
  </si>
  <si>
    <t>Philadephia</t>
  </si>
  <si>
    <t xml:space="preserve"> </t>
  </si>
  <si>
    <t>Berkley Natl Ins Co</t>
  </si>
  <si>
    <t>P.O. BOX 152180</t>
  </si>
  <si>
    <t>75015-2180</t>
  </si>
  <si>
    <t>Berkley Regional Ins, co,</t>
  </si>
  <si>
    <t>11201 Douglas Avenue</t>
  </si>
  <si>
    <t>Urbandale</t>
  </si>
  <si>
    <t>320 18th St.</t>
  </si>
  <si>
    <t>Rock Island</t>
  </si>
  <si>
    <t>61201-8744</t>
  </si>
  <si>
    <t>31201-8744</t>
  </si>
  <si>
    <t>Finance Department</t>
  </si>
  <si>
    <t>Brotherhood Mutual Ins. Co.</t>
  </si>
  <si>
    <t>P O Box 2227</t>
  </si>
  <si>
    <t>Fort Wayne</t>
  </si>
  <si>
    <t>IN</t>
  </si>
  <si>
    <t>46801-2227</t>
  </si>
  <si>
    <t>NM</t>
  </si>
  <si>
    <t>California Casualty Ind. Exchange</t>
  </si>
  <si>
    <t>P O Box M</t>
  </si>
  <si>
    <t>San Mateo</t>
  </si>
  <si>
    <t>94402-0080</t>
  </si>
  <si>
    <t>Stacey Walstad</t>
  </si>
  <si>
    <t>Capital Indemnity Corp.</t>
  </si>
  <si>
    <t>P O Box 5900</t>
  </si>
  <si>
    <t>Madison</t>
  </si>
  <si>
    <t>53705-0900</t>
  </si>
  <si>
    <t>Executive Department</t>
  </si>
  <si>
    <t>Central Mutual Ins. Co.</t>
  </si>
  <si>
    <t>P O Box 351</t>
  </si>
  <si>
    <t>Van Wert</t>
  </si>
  <si>
    <t>45891-0351</t>
  </si>
  <si>
    <t>Charter Oak Fire Ins. Co.</t>
  </si>
  <si>
    <t>Church Mutual Ins. Co.</t>
  </si>
  <si>
    <t>P O Box 357</t>
  </si>
  <si>
    <t>Merrill</t>
  </si>
  <si>
    <t>54452-0357</t>
  </si>
  <si>
    <t>P O Box 145496</t>
  </si>
  <si>
    <t>45250-5496</t>
  </si>
  <si>
    <t>6200 South Gilmore Rd</t>
  </si>
  <si>
    <t>45014-5141</t>
  </si>
  <si>
    <t>Statutory Department</t>
  </si>
  <si>
    <t>Citizens Ins. Co. Of America</t>
  </si>
  <si>
    <t>645 West Grand River Avenue</t>
  </si>
  <si>
    <t>Howell</t>
  </si>
  <si>
    <t>48843-2151</t>
  </si>
  <si>
    <t>Peggy Campbell</t>
  </si>
  <si>
    <t>Colorado Casualty Ins. Co.</t>
  </si>
  <si>
    <t>10700 East Geddes Ave. Ste 300</t>
  </si>
  <si>
    <t>Englewood</t>
  </si>
  <si>
    <t>CO</t>
  </si>
  <si>
    <t>80217-3636</t>
  </si>
  <si>
    <t>State Reports Dept.</t>
  </si>
  <si>
    <t>Continental Casualty Co.</t>
  </si>
  <si>
    <t>Continental Insurance Company</t>
  </si>
  <si>
    <t>CNA Center, 333 South Wabash</t>
  </si>
  <si>
    <t>Continental Western Insurance Co.</t>
  </si>
  <si>
    <t>Compliance Dept.</t>
  </si>
  <si>
    <t>Contractors Bonding &amp; Ins. Co.</t>
  </si>
  <si>
    <t>P O Box 9271</t>
  </si>
  <si>
    <t>98109-0271</t>
  </si>
  <si>
    <t>Crum &amp; Forster Ind. Co.</t>
  </si>
  <si>
    <t>1209 Orange St.</t>
  </si>
  <si>
    <t>Barbara Lund</t>
  </si>
  <si>
    <t>Cumis Insurance Society Inc.</t>
  </si>
  <si>
    <t>P O Box 391</t>
  </si>
  <si>
    <t>53701-0391</t>
  </si>
  <si>
    <t>Depositors Insurance Co.</t>
  </si>
  <si>
    <t>Diamond State Ins. Co.</t>
  </si>
  <si>
    <t>Three Bala Plaza East - Ste 300</t>
  </si>
  <si>
    <t>Bala Cynwyd</t>
  </si>
  <si>
    <t>19004</t>
  </si>
  <si>
    <t>St. Paul</t>
  </si>
  <si>
    <t>MN</t>
  </si>
  <si>
    <t>55102-1396</t>
  </si>
  <si>
    <t xml:space="preserve">Economy Premier Assurance </t>
  </si>
  <si>
    <t>P O Box 350</t>
  </si>
  <si>
    <t>Warwick</t>
  </si>
  <si>
    <t>02887</t>
  </si>
  <si>
    <t>Finance-Stat. Dept.</t>
  </si>
  <si>
    <t>Electric Insurance Co.</t>
  </si>
  <si>
    <t>P O Box 1029</t>
  </si>
  <si>
    <t>Beverly</t>
  </si>
  <si>
    <t>01915-0729</t>
  </si>
  <si>
    <t>Emcasco Insurance Company</t>
  </si>
  <si>
    <t>717 Mulberry Street</t>
  </si>
  <si>
    <t>50309-3872</t>
  </si>
  <si>
    <t>Carol White, Fin. AN</t>
  </si>
  <si>
    <t>Empire Fire &amp; Marine Ins. Co.</t>
  </si>
  <si>
    <t>13810 FNB Parkway</t>
  </si>
  <si>
    <t>Omaha</t>
  </si>
  <si>
    <t>NE</t>
  </si>
  <si>
    <t>68154-5202</t>
  </si>
  <si>
    <t>Employers Insurance of Wausau</t>
  </si>
  <si>
    <t>2000 Westwood Drive</t>
  </si>
  <si>
    <t>Wausau</t>
  </si>
  <si>
    <t>Employers Mutual Casualty Co.</t>
  </si>
  <si>
    <t>Encompass Indemnity Co.</t>
  </si>
  <si>
    <t>3075 Sanders Road, Suite G2H</t>
  </si>
  <si>
    <t>60062-7127</t>
  </si>
  <si>
    <t>Encompass Ins. Co. of America</t>
  </si>
  <si>
    <t>Everest National Insurance Co.</t>
  </si>
  <si>
    <t>447 Martinsville Rd.</t>
  </si>
  <si>
    <t>Liberty Corner</t>
  </si>
  <si>
    <t>07938-0830</t>
  </si>
  <si>
    <t>Factory Mutual Insurance Co.</t>
  </si>
  <si>
    <t>Linda Dale P&amp;C Pricing &amp; Stat</t>
  </si>
  <si>
    <t>Farm Bureau Mutual Insurance Co.</t>
  </si>
  <si>
    <t>5400 University Avenue</t>
  </si>
  <si>
    <t>West Des Moines</t>
  </si>
  <si>
    <t>50266-5997</t>
  </si>
  <si>
    <t>Farmers Insurance Co. of Arizona</t>
  </si>
  <si>
    <t>18444 North 25th Avenue</t>
  </si>
  <si>
    <t>Phoenix</t>
  </si>
  <si>
    <t>Farmers Insurance Exchange</t>
  </si>
  <si>
    <t>4680 Wilshire Blvd.</t>
  </si>
  <si>
    <t>Los Angeles</t>
  </si>
  <si>
    <t>90010-4603</t>
  </si>
  <si>
    <t>Joann Martyn</t>
  </si>
  <si>
    <t>Federal Insurance Co,.</t>
  </si>
  <si>
    <t>15 Mountain View Road</t>
  </si>
  <si>
    <t>Warren</t>
  </si>
  <si>
    <t>07061-1615</t>
  </si>
  <si>
    <t>Rates &amp; Filings Dept.</t>
  </si>
  <si>
    <t>Federated Mutual Insurance</t>
  </si>
  <si>
    <t>P O Box 328</t>
  </si>
  <si>
    <t>Owatonna</t>
  </si>
  <si>
    <t>55060</t>
  </si>
  <si>
    <t>Acctg. Mgr. - Fin. Dept.</t>
  </si>
  <si>
    <t>Federated Rural Electric Ins.</t>
  </si>
  <si>
    <t>P O Box 15147</t>
  </si>
  <si>
    <t>Lenexa</t>
  </si>
  <si>
    <t>KS</t>
  </si>
  <si>
    <t>66285-5147</t>
  </si>
  <si>
    <t>Actuarial Services Dept.</t>
  </si>
  <si>
    <t>Federated Service Ins. Co.</t>
  </si>
  <si>
    <t>Fidelity &amp; Deposit Co of Maryland</t>
  </si>
  <si>
    <t>Zurich Towers, 1400 American Ln</t>
  </si>
  <si>
    <t>Corp. Fin. Reptg. Dept.</t>
  </si>
  <si>
    <t>Firemans Fund Insurance Cos.</t>
  </si>
  <si>
    <t>94998-1000</t>
  </si>
  <si>
    <t>First American Corp. P&amp;C Co.</t>
  </si>
  <si>
    <t>P O Box 1678</t>
  </si>
  <si>
    <t>Santa Ana</t>
  </si>
  <si>
    <t>92702-1678</t>
  </si>
  <si>
    <t>First National Ins of America</t>
  </si>
  <si>
    <t>Compliance Department</t>
  </si>
  <si>
    <t>Florist Mutual Insurance Co.</t>
  </si>
  <si>
    <t>500 St. Louis Street</t>
  </si>
  <si>
    <t>Edwardsville</t>
  </si>
  <si>
    <t>62025-1573</t>
  </si>
  <si>
    <t>John Lesiewicz-Accounting Dept.</t>
  </si>
  <si>
    <t>Foremost Insurance Group</t>
  </si>
  <si>
    <t>P O Box 2450</t>
  </si>
  <si>
    <t>Grand Rapids</t>
  </si>
  <si>
    <t>49501-2450</t>
  </si>
  <si>
    <t>Foremost Property &amp; Casualty</t>
  </si>
  <si>
    <t>Foremost Signature Ins. Co.</t>
  </si>
  <si>
    <t>Garrison Property Insurance</t>
  </si>
  <si>
    <t>9800 Fredericksburg Road</t>
  </si>
  <si>
    <t>General Casualty Insurance Cos.</t>
  </si>
  <si>
    <t>One General Drive</t>
  </si>
  <si>
    <t>Sun Prairie</t>
  </si>
  <si>
    <t>53596</t>
  </si>
  <si>
    <t>General Insurance Co of America</t>
  </si>
  <si>
    <t>Granite States Ins. Co.</t>
  </si>
  <si>
    <t>70 Pine Street 3rd Flr</t>
  </si>
  <si>
    <t>Statistical Compliance Dept.</t>
  </si>
  <si>
    <t>Great American Alliance Ins. Co.</t>
  </si>
  <si>
    <t>580 Walnut Street</t>
  </si>
  <si>
    <t>Statistical Compliane Dept</t>
  </si>
  <si>
    <t>Great American Assurance Co.</t>
  </si>
  <si>
    <t>Great American Ins. Co. of NY</t>
  </si>
  <si>
    <t>Great American Insurance Co.</t>
  </si>
  <si>
    <t>Great Divide Insurance Co.</t>
  </si>
  <si>
    <t>7233 East Butherus Drive</t>
  </si>
  <si>
    <t>Great Midwest Insurance Co.</t>
  </si>
  <si>
    <t>9821 Katy Freeway, Ste. 850</t>
  </si>
  <si>
    <t>Houston</t>
  </si>
  <si>
    <t>77024-1206</t>
  </si>
  <si>
    <t>Great Northern Insurance Co.</t>
  </si>
  <si>
    <t>Tax Department</t>
  </si>
  <si>
    <t>Greenwich Insurance Company</t>
  </si>
  <si>
    <t>70 Seaview Avenue</t>
  </si>
  <si>
    <t>Stamford</t>
  </si>
  <si>
    <t>06902-6040</t>
  </si>
  <si>
    <t>1111 Ashworth Road</t>
  </si>
  <si>
    <t>W. Des Moines</t>
  </si>
  <si>
    <t>50265-3538</t>
  </si>
  <si>
    <t>Guide One Spclty Mutual Ins.Cos.</t>
  </si>
  <si>
    <t>Acturial Department</t>
  </si>
  <si>
    <t>Hanover American Insurance Co.</t>
  </si>
  <si>
    <t>440 Lincoln Street</t>
  </si>
  <si>
    <t>Worcester</t>
  </si>
  <si>
    <t>01653-0002</t>
  </si>
  <si>
    <t>Bureau Rptg.</t>
  </si>
  <si>
    <t>Hanover Insurance Cos.</t>
  </si>
  <si>
    <t>100 North Parkway Sta. H-220</t>
  </si>
  <si>
    <t>01605-1396</t>
  </si>
  <si>
    <t>Hartford Accident &amp; Ins. Co.</t>
  </si>
  <si>
    <t>Hartford Plaza H03-19</t>
  </si>
  <si>
    <t>06115-0000</t>
  </si>
  <si>
    <t>Wayne Lobell</t>
  </si>
  <si>
    <t>Hartford Casualty Insurance Group</t>
  </si>
  <si>
    <t>06115</t>
  </si>
  <si>
    <t>Hartford Fire Insurance Co.</t>
  </si>
  <si>
    <t>Hartford Insurance Co. of Midwest</t>
  </si>
  <si>
    <t>Hartford Underwriters Ins. Co.</t>
  </si>
  <si>
    <t>Premium Tax Dept.</t>
  </si>
  <si>
    <t>HDI Gerling America Ins. Co.</t>
  </si>
  <si>
    <t>100 Park Avenue, 28th Flr</t>
  </si>
  <si>
    <t>Homesite Indemnity Co.</t>
  </si>
  <si>
    <t>99 Bedford St.</t>
  </si>
  <si>
    <t>Boston</t>
  </si>
  <si>
    <t>02111-2217</t>
  </si>
  <si>
    <t>Brad Deluka P&amp;C Stat</t>
  </si>
  <si>
    <t>Horace Mann Companies</t>
  </si>
  <si>
    <t>1 Horace Mann Plaza</t>
  </si>
  <si>
    <t>62715-0001</t>
  </si>
  <si>
    <t>Housing Authority Prop</t>
  </si>
  <si>
    <t>189 Commerce Caourt</t>
  </si>
  <si>
    <t>Cheshire</t>
  </si>
  <si>
    <t>06410-0189</t>
  </si>
  <si>
    <t>Housing Enterprise Insurance</t>
  </si>
  <si>
    <t>P O Box 189</t>
  </si>
  <si>
    <t>Hudson Insurance Company</t>
  </si>
  <si>
    <t>17th State Street 29th Flr.</t>
  </si>
  <si>
    <t>3500 Packerland Drive</t>
  </si>
  <si>
    <t>De Pere</t>
  </si>
  <si>
    <t>Imperium Insurance Company</t>
  </si>
  <si>
    <t>120 West 45th Street, 36th Flr</t>
  </si>
  <si>
    <t>10036-4041</t>
  </si>
  <si>
    <t>Indemnity Ins Co. of North America</t>
  </si>
  <si>
    <t>1601 Chestnut Street</t>
  </si>
  <si>
    <t>Insurance Company of Pennsylvania</t>
  </si>
  <si>
    <t>Insurance Accounting A357</t>
  </si>
  <si>
    <t>Interins Exch. of the Auto Club</t>
  </si>
  <si>
    <t>3333 Fairview Road</t>
  </si>
  <si>
    <t>Costa Mesa</t>
  </si>
  <si>
    <t>Jewelers Mutual Insurance Co.</t>
  </si>
  <si>
    <t>P O Box 468</t>
  </si>
  <si>
    <t>Neenah</t>
  </si>
  <si>
    <t>54957-0468</t>
  </si>
  <si>
    <t>Liberty Insurance Corp.</t>
  </si>
  <si>
    <t>175 Berkley Street</t>
  </si>
  <si>
    <t>02117-0000</t>
  </si>
  <si>
    <t>Liberty Mutual Fire Ins. Co,</t>
  </si>
  <si>
    <t>Reins. Acctg. Dept.</t>
  </si>
  <si>
    <t>Liberty Mutual Insurance Cos.</t>
  </si>
  <si>
    <t>10 St. James Ave., 3rd Flr</t>
  </si>
  <si>
    <t>02116-0140</t>
  </si>
  <si>
    <t>LM Insurance Corp.</t>
  </si>
  <si>
    <t>Statutory Accounting Dept.</t>
  </si>
  <si>
    <t>Markel American Ins. Co.</t>
  </si>
  <si>
    <t>P O Box 3870</t>
  </si>
  <si>
    <t>Glen Allen</t>
  </si>
  <si>
    <t>23058-3870</t>
  </si>
  <si>
    <t>Statutory Acct. Dept.</t>
  </si>
  <si>
    <t>Markel Insurance Co.</t>
  </si>
  <si>
    <t>23058-4919</t>
  </si>
  <si>
    <t>Massachusetts Bay Insurance Co.</t>
  </si>
  <si>
    <t>01653-0000</t>
  </si>
  <si>
    <t>Judy Delmonico Law Dept. 2-C</t>
  </si>
  <si>
    <t>Metropolitan Prop. &amp; Cas. Ins.</t>
  </si>
  <si>
    <t>Mid-Century Ins. Co.</t>
  </si>
  <si>
    <t xml:space="preserve">4680 Wilshire Blvd. </t>
  </si>
  <si>
    <t>Mitsui Sumitomo Ins, Co. of Am</t>
  </si>
  <si>
    <t>P O Box 4602</t>
  </si>
  <si>
    <t>07059-0602</t>
  </si>
  <si>
    <t xml:space="preserve">Mitsui Sumitomo Ins. USA </t>
  </si>
  <si>
    <t>Jerry P. With, President</t>
  </si>
  <si>
    <t>Mountain States Indemnity Co.</t>
  </si>
  <si>
    <t>5051 Journal Ctr Blvd., NE</t>
  </si>
  <si>
    <t>Albuquerque</t>
  </si>
  <si>
    <t>National America Ins. Co.</t>
  </si>
  <si>
    <t>1010 Manvel Avenue</t>
  </si>
  <si>
    <t>Chandler</t>
  </si>
  <si>
    <t>National Casualty Co.</t>
  </si>
  <si>
    <t>P O Box 4110</t>
  </si>
  <si>
    <t>85261-4110</t>
  </si>
  <si>
    <t>National Farmers Union Prop &amp; Cas</t>
  </si>
  <si>
    <t>49 Wall Street, Flr. 14</t>
  </si>
  <si>
    <t>10005-2420</t>
  </si>
  <si>
    <t>National Fire Ins. Co. of Hartford</t>
  </si>
  <si>
    <t>National Specialty Ins. Co.</t>
  </si>
  <si>
    <t>P O Box 24622</t>
  </si>
  <si>
    <t>Ft. Worth</t>
  </si>
  <si>
    <t>National Surety Corp</t>
  </si>
  <si>
    <t>33 W Monroe St 14th Flr.,#1200</t>
  </si>
  <si>
    <t>National Union Fire Ins. Co of Pit</t>
  </si>
  <si>
    <t>70 Pine Street, 3rd Flr</t>
  </si>
  <si>
    <t>Aaron Herting</t>
  </si>
  <si>
    <t>Nationwide Agribusiness Ins. Co.</t>
  </si>
  <si>
    <t>50391-0203</t>
  </si>
  <si>
    <t>Nationwide Mutual Ins. Co,.</t>
  </si>
  <si>
    <t>One Nationwide Plaza</t>
  </si>
  <si>
    <t>New Hampshire Ins. Co.</t>
  </si>
  <si>
    <t>New York Marine &amp; Gen Ins. Co.</t>
  </si>
  <si>
    <t>412 Mt. Kemble Ave, Suite 300C</t>
  </si>
  <si>
    <t>Morristown</t>
  </si>
  <si>
    <t>07960</t>
  </si>
  <si>
    <t>NH</t>
  </si>
  <si>
    <t>Southfield</t>
  </si>
  <si>
    <t>305 Madison Avenue</t>
  </si>
  <si>
    <t>Tandy Sayre</t>
  </si>
  <si>
    <t>Northland Insurance Co.</t>
  </si>
  <si>
    <t>385 Washington Street, MCSB03N</t>
  </si>
  <si>
    <t>55102-1309</t>
  </si>
  <si>
    <t>Nova Casualty Company</t>
  </si>
  <si>
    <t>726 Exchange, Ste 1020</t>
  </si>
  <si>
    <t>Buffalo</t>
  </si>
  <si>
    <t>Occidental Fire &amp; Cas Ins Co of NC</t>
  </si>
  <si>
    <t>702 Oberlin Rpad</t>
  </si>
  <si>
    <t>Raleigh</t>
  </si>
  <si>
    <t>NC</t>
  </si>
  <si>
    <t>Regulatory Compliance Dept.</t>
  </si>
  <si>
    <t>Ohio Casualty Group</t>
  </si>
  <si>
    <t>Ohio Security Insurance Co.</t>
  </si>
  <si>
    <t>Pacific Employers Ins. Co,</t>
  </si>
  <si>
    <t>Pacific Indemnity Co.</t>
  </si>
  <si>
    <t>Peerless Indemnity Ins. Co.</t>
  </si>
  <si>
    <t>62 Maple Avenue</t>
  </si>
  <si>
    <t>Keene</t>
  </si>
  <si>
    <t>Pennsylvania Lumbermans Mutual</t>
  </si>
  <si>
    <t>2005 Market St., Ste 1200</t>
  </si>
  <si>
    <t>19103-7008</t>
  </si>
  <si>
    <t>Pennsylvania Manufacturers Asso</t>
  </si>
  <si>
    <t>380 Sentry Parkway</t>
  </si>
  <si>
    <t>Blue Bell</t>
  </si>
  <si>
    <t>19422-0754</t>
  </si>
  <si>
    <t>Finance Dept.</t>
  </si>
  <si>
    <t>Pharmacists Mutual Ins.</t>
  </si>
  <si>
    <t>P O Box 370</t>
  </si>
  <si>
    <t>Algona</t>
  </si>
  <si>
    <t>50511-0370</t>
  </si>
  <si>
    <t>Philadelphia Indemnity Ins. Co.</t>
  </si>
  <si>
    <t>One Bala Plaza-Suite 100</t>
  </si>
  <si>
    <t>19004-1401</t>
  </si>
  <si>
    <t>Phoenix Insurance Co.</t>
  </si>
  <si>
    <t>Plaza Insurance Company</t>
  </si>
  <si>
    <t>700 W. 47t St., Ste 350</t>
  </si>
  <si>
    <t>Kansas City</t>
  </si>
  <si>
    <t>Praetorian Insurance Co.</t>
  </si>
  <si>
    <t>500 Park Blvd., Ste 1350</t>
  </si>
  <si>
    <t>Itasca</t>
  </si>
  <si>
    <t>Privilege Underwriters Re</t>
  </si>
  <si>
    <t>44 South Broadway</t>
  </si>
  <si>
    <t>White Plains</t>
  </si>
  <si>
    <t>Property Cas.Ins Co. of Hartford</t>
  </si>
  <si>
    <t>Hartford Plaza</t>
  </si>
  <si>
    <t>QBE Ins. Corp.</t>
  </si>
  <si>
    <t>%CT Corp.1515 Market St. Ste 1210</t>
  </si>
  <si>
    <t>Beaumont</t>
  </si>
  <si>
    <t>Corporate Accounting Dept.</t>
  </si>
  <si>
    <t>Republic Underwirters Ins. Group</t>
  </si>
  <si>
    <t>P O Box 809076</t>
  </si>
  <si>
    <t>75380-9075</t>
  </si>
  <si>
    <t>Riverport Ins. Co.</t>
  </si>
  <si>
    <t>P O Box 59143</t>
  </si>
  <si>
    <t>Minneapolis</t>
  </si>
  <si>
    <t>55459-0143</t>
  </si>
  <si>
    <t>RLI Insurance Co.</t>
  </si>
  <si>
    <t>9025 North Lindbergh Drive</t>
  </si>
  <si>
    <t>Peoria</t>
  </si>
  <si>
    <t>61615-1431</t>
  </si>
  <si>
    <t>RSUI Indemnity Co.</t>
  </si>
  <si>
    <t>945 East Paces Ferry Road</t>
  </si>
  <si>
    <t>Residual Markets T-16</t>
  </si>
  <si>
    <t>Safeco Insurance Group</t>
  </si>
  <si>
    <t>Statutory Acctg. Dept.</t>
  </si>
  <si>
    <t>Scottsdale Indemnity Company</t>
  </si>
  <si>
    <t>Security National Ins. Co.</t>
  </si>
  <si>
    <t>12790 Merit Drive</t>
  </si>
  <si>
    <t>Seneca Insurance Co.</t>
  </si>
  <si>
    <t>160 Water St. - 16th Fl</t>
  </si>
  <si>
    <t>10038-4922</t>
  </si>
  <si>
    <t>SentinelInsurance Co, LTD</t>
  </si>
  <si>
    <t>One Hartford Plaza</t>
  </si>
  <si>
    <t>Trisha Steines</t>
  </si>
  <si>
    <t>Sentry Insurance A Mutual Co.</t>
  </si>
  <si>
    <t>1800 N. Point Dr.</t>
  </si>
  <si>
    <t>Stevens Point</t>
  </si>
  <si>
    <t>54481-1283</t>
  </si>
  <si>
    <t>Sentry Select Ins. Co.</t>
  </si>
  <si>
    <t>Sompo Japan Ins. Co. of America</t>
  </si>
  <si>
    <t>225 Liberty</t>
  </si>
  <si>
    <t>10281-1058</t>
  </si>
  <si>
    <t>Southern Insurance Co.</t>
  </si>
  <si>
    <t>5525 LBJ Freeway</t>
  </si>
  <si>
    <t>75240-6241</t>
  </si>
  <si>
    <t>Gale Grundhauser</t>
  </si>
  <si>
    <t>St. Paul Fire &amp; Marine Ins. Co.</t>
  </si>
  <si>
    <t>385 Washington St. NB09N</t>
  </si>
  <si>
    <t>St. Paul Guardian Ins. Co.</t>
  </si>
  <si>
    <t>St. Paul Mercury Ins. Co.</t>
  </si>
  <si>
    <t>Standard Casualty Company</t>
  </si>
  <si>
    <t>100 Northwoods Drive</t>
  </si>
  <si>
    <t>New Braunfels</t>
  </si>
  <si>
    <t>78132-3815</t>
  </si>
  <si>
    <t>Standard Fire Insurance Co,</t>
  </si>
  <si>
    <t>Standard Guaranty Ins. Co.</t>
  </si>
  <si>
    <t>260 Interstate North Circle NW</t>
  </si>
  <si>
    <t>30339-2111</t>
  </si>
  <si>
    <t>Financial Reptg. Dept.</t>
  </si>
  <si>
    <t>Star Insurance Co.</t>
  </si>
  <si>
    <t>26255 American Drive</t>
  </si>
  <si>
    <t>48034-6112</t>
  </si>
  <si>
    <t>Starnet Insurance Co.</t>
  </si>
  <si>
    <t>475 Steamboat Road</t>
  </si>
  <si>
    <t>Greenwich</t>
  </si>
  <si>
    <t>06830-0000</t>
  </si>
  <si>
    <t>Director Fin. Statements</t>
  </si>
  <si>
    <t>State Farm Insurance Cos.</t>
  </si>
  <si>
    <t>One State Farm Plaza</t>
  </si>
  <si>
    <t>Bloomington</t>
  </si>
  <si>
    <t>61710-0001</t>
  </si>
  <si>
    <t>T.H.E.Insurance Co.</t>
  </si>
  <si>
    <t>10451 Gulf Blvd.</t>
  </si>
  <si>
    <t>Treasurer Island</t>
  </si>
  <si>
    <t>P &amp; C Statistics Dept.</t>
  </si>
  <si>
    <t>Teachers Insurance Co.</t>
  </si>
  <si>
    <t>The Cincinnati Indemnity Co.</t>
  </si>
  <si>
    <t>6200 South Gilmore Road</t>
  </si>
  <si>
    <t>Bureau Reporting Dept.</t>
  </si>
  <si>
    <t>Tokio Marine &amp; Fire Ins. Co.</t>
  </si>
  <si>
    <t>230 Park Avenue</t>
  </si>
  <si>
    <t>Transguard Insurance Co. of America</t>
  </si>
  <si>
    <t>215 Shuman Blvd., Ste 400</t>
  </si>
  <si>
    <t>Naperville</t>
  </si>
  <si>
    <t>Transportation Ins. Co,</t>
  </si>
  <si>
    <t>CL Alt Mkt-Pools &amp; Asso. 7CR</t>
  </si>
  <si>
    <t>Travelers Casualty Ins. Co. of Amer.</t>
  </si>
  <si>
    <t>06183-7050</t>
  </si>
  <si>
    <t>Travelers Commercial Insurance Co.</t>
  </si>
  <si>
    <t>Travelers Home &amp; Marine Ins. Co.</t>
  </si>
  <si>
    <t>Onw Tower Square</t>
  </si>
  <si>
    <t>Travelers Ind Co. of Connecticut</t>
  </si>
  <si>
    <t>Travelers Indemnity Co,</t>
  </si>
  <si>
    <t>Travelers Indemnity Co. of America</t>
  </si>
  <si>
    <t>Travelers Prop Cas Co of America</t>
  </si>
  <si>
    <t>Truck Insurance Exchange</t>
  </si>
  <si>
    <t>Trumbull Insurance Company</t>
  </si>
  <si>
    <t>06155-0001</t>
  </si>
  <si>
    <t>Twin City Fire Ins.Co.</t>
  </si>
  <si>
    <t>Union Insurance Co.</t>
  </si>
  <si>
    <t>3641 Village Drive</t>
  </si>
  <si>
    <t>Lincoln</t>
  </si>
  <si>
    <t>United Fire &amp; Casualty Co.</t>
  </si>
  <si>
    <t>P O Box 73909</t>
  </si>
  <si>
    <t>Cedar Rapids</t>
  </si>
  <si>
    <t>52407-3909</t>
  </si>
  <si>
    <t>United Services Automobile Asso</t>
  </si>
  <si>
    <t>United States Fire Ins. Co,.</t>
  </si>
  <si>
    <t>07962-0000</t>
  </si>
  <si>
    <t>United States Liability Ins. Co.</t>
  </si>
  <si>
    <t>P O Box 6700</t>
  </si>
  <si>
    <t>Wayne</t>
  </si>
  <si>
    <t>19087-2191</t>
  </si>
  <si>
    <t>Financial Reporting Dept.</t>
  </si>
  <si>
    <t>Unitrin Property &amp; Casualty Group</t>
  </si>
  <si>
    <t>P O Box 655028</t>
  </si>
  <si>
    <t>75265-5028</t>
  </si>
  <si>
    <t>Universal Underwriters of TX Ins. Co.</t>
  </si>
  <si>
    <t>6900 N Dallas Parkway #800</t>
  </si>
  <si>
    <t>Plano</t>
  </si>
  <si>
    <t>Universal Underwriters Ins. Co.</t>
  </si>
  <si>
    <t>7045 College Blvd.</t>
  </si>
  <si>
    <t>Overland Park</t>
  </si>
  <si>
    <t>Insurance Plans, F3W V. Faye Hall</t>
  </si>
  <si>
    <t>USAA General Indemnity Company</t>
  </si>
  <si>
    <t>78288-0479</t>
  </si>
  <si>
    <t>USAA-Corise Morrison</t>
  </si>
  <si>
    <t>Valley Forge Ins. Co.</t>
  </si>
  <si>
    <t>Vanliner Insurance Company</t>
  </si>
  <si>
    <t>One Premier Drive</t>
  </si>
  <si>
    <t>St. Louis</t>
  </si>
  <si>
    <t>Vigilant Ins. Co,</t>
  </si>
  <si>
    <t>07059-0000</t>
  </si>
  <si>
    <t>54401-7881</t>
  </si>
  <si>
    <t>Wausau Underwriting Ins. Co,.</t>
  </si>
  <si>
    <t>Wesco Insurance Co.</t>
  </si>
  <si>
    <t>874 Walker Road, Suite C</t>
  </si>
  <si>
    <t>Dover</t>
  </si>
  <si>
    <t>West America Insurance Co,</t>
  </si>
  <si>
    <t>Statistical Department</t>
  </si>
  <si>
    <t>Western Agricultural Insurance Co.</t>
  </si>
  <si>
    <t>50266-5604</t>
  </si>
  <si>
    <t>Western Mutual Insurance Co.</t>
  </si>
  <si>
    <t>27489 West Agoura Road</t>
  </si>
  <si>
    <t>Agoura Hills</t>
  </si>
  <si>
    <t>Westfield Insurance Co.</t>
  </si>
  <si>
    <t>P O Box 5001</t>
  </si>
  <si>
    <t>Westfield Center</t>
  </si>
  <si>
    <t>44251-5001</t>
  </si>
  <si>
    <t>Westport Insurance Corp.</t>
  </si>
  <si>
    <t>237 East High St.</t>
  </si>
  <si>
    <t>Jefferson City</t>
  </si>
  <si>
    <t>XL Insurance America, Inc.</t>
  </si>
  <si>
    <t>Seaview House, 70 Seaview Avenue</t>
  </si>
  <si>
    <t>Stanford</t>
  </si>
  <si>
    <t>XL Specialty Ins. Co.</t>
  </si>
  <si>
    <t>1201 N. Market St. Ste 501</t>
  </si>
  <si>
    <t>Zurich American Group</t>
  </si>
  <si>
    <t>Zurich American Ins. Co of Illinois</t>
  </si>
  <si>
    <t>Grand Total</t>
  </si>
  <si>
    <t>AIG Property Casualty Co.</t>
  </si>
  <si>
    <t>175 Walter St., 18th Floor</t>
  </si>
  <si>
    <t>Harco National Insurance Co.</t>
  </si>
  <si>
    <t>702  Oberlin Road</t>
  </si>
  <si>
    <t>27605-0800</t>
  </si>
  <si>
    <t>Statitory Acctg. Dept</t>
  </si>
  <si>
    <t>Stillwater Insurance Co.</t>
  </si>
  <si>
    <t>P O Box 45126</t>
  </si>
  <si>
    <t>Jacksonville</t>
  </si>
  <si>
    <t>32232-5126</t>
  </si>
  <si>
    <t>Verlan Fire Insurance Co. MD</t>
  </si>
  <si>
    <t>LAST NAME</t>
  </si>
  <si>
    <t>PERCENT</t>
  </si>
  <si>
    <t>FIRE</t>
  </si>
  <si>
    <t>ALLIED</t>
  </si>
  <si>
    <t>COMMERCIAL</t>
  </si>
  <si>
    <t>FIRE DIV</t>
  </si>
  <si>
    <t>ALLIED DIV</t>
  </si>
  <si>
    <t>HO DIV</t>
  </si>
  <si>
    <t>COMM. DIV</t>
  </si>
  <si>
    <t>FARM</t>
  </si>
  <si>
    <t>CROP HAIL</t>
  </si>
  <si>
    <t>GLASS</t>
  </si>
  <si>
    <t>COMPANY TOTAL</t>
  </si>
  <si>
    <t>HO 85% ADJ</t>
  </si>
  <si>
    <t>Homeowners</t>
  </si>
  <si>
    <t>Allied World Specialty Ins. Co.</t>
  </si>
  <si>
    <t>2711 Centerville Road</t>
  </si>
  <si>
    <t>Allstate Vehicle &amp; Property Ins. Co.</t>
  </si>
  <si>
    <t>2775 Sanders Road</t>
  </si>
  <si>
    <t>American Select Ins. Co</t>
  </si>
  <si>
    <t>Anchor Specialty Ins. Co.</t>
  </si>
  <si>
    <t>505 Orleans Suite 400</t>
  </si>
  <si>
    <t>BITCO General Ins. Corp.</t>
  </si>
  <si>
    <t>BITCO National Ins. Co.</t>
  </si>
  <si>
    <t>Falls Lake National Insurance Co.</t>
  </si>
  <si>
    <t>6131 Falls of Neuse Road Ste 306</t>
  </si>
  <si>
    <t>Hiscox Insurance Co. Inc.</t>
  </si>
  <si>
    <t>104 S. Michigan Avenue, Ste 600</t>
  </si>
  <si>
    <t>Illinois National Insurance Co.</t>
  </si>
  <si>
    <t>175 Water Street, 18th Flr</t>
  </si>
  <si>
    <t>National Fire &amp; Indemnity Exchange</t>
  </si>
  <si>
    <t>P O Box 39903</t>
  </si>
  <si>
    <t>Starr Indemnity &amp; Liability Co.</t>
  </si>
  <si>
    <t>399 Park Avenue, 8th Flr</t>
  </si>
  <si>
    <t>State National Insurance Co. Inc.</t>
  </si>
  <si>
    <t>1900 L Don Dodson Drive</t>
  </si>
  <si>
    <t>Bedford</t>
  </si>
  <si>
    <t>Tri State Insurance Co. of MN</t>
  </si>
  <si>
    <t>P O Box 1594</t>
  </si>
  <si>
    <t>50306-1594</t>
  </si>
  <si>
    <t>Westchester Fire Insurance Co,</t>
  </si>
  <si>
    <t>426 Walnut St.</t>
  </si>
  <si>
    <t>Westfield National Insurance Co.</t>
  </si>
  <si>
    <t>Allied World Insurance Company</t>
  </si>
  <si>
    <t>14 Centre Street</t>
  </si>
  <si>
    <t>Concord</t>
  </si>
  <si>
    <t>American Strategic Ins. Crop.</t>
  </si>
  <si>
    <t>1 ASI Way</t>
  </si>
  <si>
    <t>St. Petersburg</t>
  </si>
  <si>
    <t>Crestbrook Insurance Co.</t>
  </si>
  <si>
    <t>One West Nationwide Blvd.</t>
  </si>
  <si>
    <t>43215-2220</t>
  </si>
  <si>
    <t>Berkshire Hathaway Specialty Ins. Co.</t>
  </si>
  <si>
    <t>3024 Harney St.</t>
  </si>
  <si>
    <t>Esusrance Insurance Co.</t>
  </si>
  <si>
    <t>4005 Felland Road</t>
  </si>
  <si>
    <t>Firemens Ins. Co. of Washington DC</t>
  </si>
  <si>
    <t>4820 Lake Brook Drive</t>
  </si>
  <si>
    <t>23060-9233</t>
  </si>
  <si>
    <t>Midvale Indemnity Co.</t>
  </si>
  <si>
    <t>6000 American Parkway</t>
  </si>
  <si>
    <t>53780-00001</t>
  </si>
  <si>
    <t>National Insterstate Ins. Co.</t>
  </si>
  <si>
    <t>3250 Interstate Drive</t>
  </si>
  <si>
    <t>Richfield</t>
  </si>
  <si>
    <t>44286-9000</t>
  </si>
  <si>
    <t>Pennsulvania Manufacturers Ind. Co.</t>
  </si>
  <si>
    <t>Rural Trust Insurance Co.</t>
  </si>
  <si>
    <t>1999 Bryan Street Suite 900</t>
  </si>
  <si>
    <t xml:space="preserve"> Dallas</t>
  </si>
  <si>
    <t>Sirius America Insurance Co.</t>
  </si>
  <si>
    <t>140 Broadway, 32nd Flr</t>
  </si>
  <si>
    <t>10005-1108</t>
  </si>
  <si>
    <t>Technology Insurance Co. Inc.</t>
  </si>
  <si>
    <t>98 Spit Brook Rd. Ste 402</t>
  </si>
  <si>
    <t>Nashua</t>
  </si>
  <si>
    <t>TNUS Insurance Co.</t>
  </si>
  <si>
    <t>10169-0005</t>
  </si>
  <si>
    <t xml:space="preserve">                             </t>
  </si>
  <si>
    <t>Homesite Insurance Co.</t>
  </si>
  <si>
    <t xml:space="preserve">P O Box 7500 </t>
  </si>
  <si>
    <t>02919-0750</t>
  </si>
  <si>
    <t>Wright National Flood Ins. Co.</t>
  </si>
  <si>
    <t>801 94th Avenue N, Ste 110</t>
  </si>
  <si>
    <t>Progressive Northern Ins. Co.</t>
  </si>
  <si>
    <t>P O Box 89490</t>
  </si>
  <si>
    <t>Cleveland</t>
  </si>
  <si>
    <t>44101-6490</t>
  </si>
  <si>
    <t>Spinnaker Insurance Co.</t>
  </si>
  <si>
    <t>221 Main Street, Ste 2</t>
  </si>
  <si>
    <t xml:space="preserve">Chester </t>
  </si>
  <si>
    <t>Ace Property &amp; Casualty Ins. Co.</t>
  </si>
  <si>
    <t>Allied Ins. Co. of America</t>
  </si>
  <si>
    <t>Integon National Insurance Co.</t>
  </si>
  <si>
    <t>P O Box 3199</t>
  </si>
  <si>
    <t>Winston Salem</t>
  </si>
  <si>
    <t>27102-3199</t>
  </si>
  <si>
    <t>P O Box 9425</t>
  </si>
  <si>
    <t>55440-9425</t>
  </si>
  <si>
    <t>Donegal Mutual Insurance Co.</t>
  </si>
  <si>
    <t>Federated Reserve Insurance Co.</t>
  </si>
  <si>
    <t>121 East Park Square</t>
  </si>
  <si>
    <t>Union Ins. Co. of Providence</t>
  </si>
  <si>
    <t>EMC Property &amp; Casualty Insurance Co.</t>
  </si>
  <si>
    <t>North American Elite Insurance Co.</t>
  </si>
  <si>
    <t>900 Elm Street</t>
  </si>
  <si>
    <t>Manchester</t>
  </si>
  <si>
    <t>North American Specialty Insurance Co.</t>
  </si>
  <si>
    <t>5200 Metcalf Avenue</t>
  </si>
  <si>
    <t>66202-1391</t>
  </si>
  <si>
    <t>General Security National Ins. Co.</t>
  </si>
  <si>
    <t>199 Water Street, 21st Floor</t>
  </si>
  <si>
    <t>10038-3536</t>
  </si>
  <si>
    <t>Harleysville Insurance Company</t>
  </si>
  <si>
    <t>355 Maple Avenue</t>
  </si>
  <si>
    <t>Harleysville</t>
  </si>
  <si>
    <t>19438-2297</t>
  </si>
  <si>
    <t>Amguard Insurance Co.</t>
  </si>
  <si>
    <t>16 South River Street</t>
  </si>
  <si>
    <t>Wilkes-Barre</t>
  </si>
  <si>
    <t>O3062</t>
  </si>
  <si>
    <t>Economy Preferred Ins.Co.</t>
  </si>
  <si>
    <t>177 South Commons Drive</t>
  </si>
  <si>
    <t>Auruoa</t>
  </si>
  <si>
    <t>PrimeOne Insurance Co.</t>
  </si>
  <si>
    <t>110 South Regent Street, Ste. 200</t>
  </si>
  <si>
    <t>Salt Lake City</t>
  </si>
  <si>
    <t>UT</t>
  </si>
  <si>
    <t>All Amererican Insurance Co.</t>
  </si>
  <si>
    <t>800 South Washington Street</t>
  </si>
  <si>
    <t xml:space="preserve">Van West </t>
  </si>
  <si>
    <t>Ace Fire Underwriters Insurance Co.</t>
  </si>
  <si>
    <t>North River Insurance Co.</t>
  </si>
  <si>
    <t>Midwest Family Mutual Insurance Co.</t>
  </si>
  <si>
    <t>4521 Highwoods Parkway</t>
  </si>
  <si>
    <t>National General Insurance Co.</t>
  </si>
  <si>
    <t>5620 University Parkway</t>
  </si>
  <si>
    <t>Milford Casualty Insurance Co.</t>
  </si>
  <si>
    <t>4455 LBJ Freeway Suite 700</t>
  </si>
  <si>
    <t>MIC General Insurance Corp.</t>
  </si>
  <si>
    <t>Guideone Specialty Mutual Ins. Co.</t>
  </si>
  <si>
    <t>1111Ashworth Road</t>
  </si>
  <si>
    <t>Selective Insurance Co of America</t>
  </si>
  <si>
    <t>40 Wantage Avenue</t>
  </si>
  <si>
    <t>Branchville</t>
  </si>
  <si>
    <t>Axis Reinsurance Co.</t>
  </si>
  <si>
    <t>Selective Way Insurance Co</t>
  </si>
  <si>
    <t>Selective Insurance of the Southwest</t>
  </si>
  <si>
    <t>Lemonade Insurance Co.</t>
  </si>
  <si>
    <t>85 Board Street</t>
  </si>
  <si>
    <t>Travelers Personal Ins. Co.</t>
  </si>
  <si>
    <t>Unitrin Safeguard Ins. Co.</t>
  </si>
  <si>
    <t>12926 Gran Bay Parkway West</t>
  </si>
  <si>
    <t>Columbia Mutual Ins. Co.</t>
  </si>
  <si>
    <t>333 Guadalupe St.</t>
  </si>
  <si>
    <t>Vantapro Speciaaaaaaalty Ins. Co.</t>
  </si>
  <si>
    <t xml:space="preserve">199 Water Street, </t>
  </si>
  <si>
    <t>Berkshire Hathaway Homestate Ins. Co.</t>
  </si>
  <si>
    <t>Actiarial Department</t>
  </si>
  <si>
    <t>1314 Douglas St., Ste 1400</t>
  </si>
  <si>
    <t>Fidelity &amp; Guaranty Insurance Co,</t>
  </si>
  <si>
    <t>Selective Insurance of Co. of SC</t>
  </si>
  <si>
    <t>40 Vantage Avenue</t>
  </si>
  <si>
    <t>07890-1000</t>
  </si>
  <si>
    <t>The Cincinnati Casuatly Co.</t>
  </si>
  <si>
    <t>The Cincinnati Insurance Co</t>
  </si>
  <si>
    <t>Terra American Insurance Co.</t>
  </si>
  <si>
    <t>American Family Connect Prop &amp; Cas.</t>
  </si>
  <si>
    <t xml:space="preserve">  </t>
  </si>
  <si>
    <t>Nationwide Property &amp; Casualty Ins.</t>
  </si>
  <si>
    <t>5859 Cleveland Ave</t>
  </si>
  <si>
    <t>Topa Insurance Company</t>
  </si>
  <si>
    <t>1800 Avenue of the Stars, Suite 1200</t>
  </si>
  <si>
    <t>90067-4213</t>
  </si>
  <si>
    <t>Chubb Indemnity Insurance Company</t>
  </si>
  <si>
    <t>1133 Avenue of the Americas</t>
  </si>
  <si>
    <t>Chubb National Insurance Company</t>
  </si>
  <si>
    <t>202B Hall's Mill Road</t>
  </si>
  <si>
    <t>Whitehouse Station</t>
  </si>
  <si>
    <t>08889-0000</t>
  </si>
  <si>
    <t>Blackboard Insurance Company</t>
  </si>
  <si>
    <t>12 Broadway 17th Flr</t>
  </si>
  <si>
    <t>Endurance Risk Solution Assurance Co.</t>
  </si>
  <si>
    <t>3780 Mansell Rd. Ste 400</t>
  </si>
  <si>
    <t>Guideone Elite Insurance Co.</t>
  </si>
  <si>
    <t>Nationwide General Insurance Co.</t>
  </si>
  <si>
    <t>Manufacturers Alliance Insurance Co.</t>
  </si>
  <si>
    <t>19422-2357</t>
  </si>
  <si>
    <t>Lyndon Southern Insurance Co.</t>
  </si>
  <si>
    <t>10151 Deerwood Park Blvd. Bldg 10 Ste 330</t>
  </si>
  <si>
    <t>Intrepid Insurance Co.</t>
  </si>
  <si>
    <t>36455 Corporate Drive</t>
  </si>
  <si>
    <t>Insurors Indemnity Co.</t>
  </si>
  <si>
    <t>225 South Fifth</t>
  </si>
  <si>
    <t>Republic Vanguard Insurance Com</t>
  </si>
  <si>
    <t>Utica Mutual Insurance Co.</t>
  </si>
  <si>
    <t>108 Genesee Court</t>
  </si>
  <si>
    <t>New Hartford</t>
  </si>
  <si>
    <t>Victoria Fire &amp; Casualty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</si>
</sst>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000%"/>
  </numFmts>
  <fonts count="21"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Courier"/>
      <family val="3"/>
    </font>
    <font>
      <sz val="10"/>
      <color indexed="10"/>
      <name val="Courier"/>
      <family val="3"/>
    </font>
    <font>
      <i/>
      <sz val="10"/>
      <name val="Courier"/>
      <family val="3"/>
    </font>
    <font>
      <sz val="10"/>
      <color rgb="FFFF0000"/>
      <name val="Courier"/>
      <family val="3"/>
    </font>
    <font>
      <sz val="11"/>
      <color theme="1"/>
      <name val="Courier"/>
      <family val="3"/>
    </font>
    <font>
      <sz val="11"/>
      <color rgb="FF000000"/>
      <name val="Courier"/>
      <family val="3"/>
    </font>
    <font>
      <b/>
      <sz val="11"/>
      <color theme="1"/>
      <name val="Courier"/>
      <family val="3"/>
    </font>
    <font>
      <sz val="11"/>
      <color rgb="FF000000"/>
      <name val="Calibri"/>
      <family val="2"/>
    </font>
    <font>
      <sz val="11"/>
      <name val="Courier"/>
      <family val="3"/>
    </font>
    <font>
      <sz val="11"/>
      <color rgb="FFFF0000"/>
      <name val="Courier"/>
      <family val="3"/>
    </font>
    <font>
      <sz val="11"/>
      <color rgb="FF333333"/>
      <name val="&amp;quot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686361"/>
      <name val="Courier New"/>
      <family val="3"/>
    </font>
    <font>
      <sz val="10"/>
      <name val="Courie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8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7" fillId="0" borderId="0" xfId="0" applyFont="1" applyAlignment="1">
      <alignment vertical="center" wrapText="1"/>
    </xf>
    <xf numFmtId="4" fontId="6" fillId="0" borderId="0" xfId="0" applyNumberFormat="1" applyFont="1"/>
    <xf numFmtId="38" fontId="6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8" fontId="8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horizontal="left"/>
    </xf>
    <xf numFmtId="38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left"/>
    </xf>
    <xf numFmtId="38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2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15" fillId="0" borderId="0" xfId="1" applyFont="1"/>
    <xf numFmtId="0" fontId="16" fillId="0" borderId="0" xfId="0" applyFont="1"/>
    <xf numFmtId="0" fontId="17" fillId="0" borderId="0" xfId="0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18" fillId="0" borderId="0" xfId="0" applyFont="1"/>
    <xf numFmtId="0" fontId="19" fillId="0" borderId="0" xfId="0" applyFont="1"/>
    <xf numFmtId="1" fontId="2" fillId="0" borderId="0" xfId="0" applyNumberFormat="1" applyFont="1" applyBorder="1" applyAlignment="1">
      <alignment horizontal="left"/>
    </xf>
    <xf numFmtId="38" fontId="2" fillId="0" borderId="0" xfId="0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5" fontId="1" fillId="2" borderId="0" xfId="2" applyNumberFormat="1" applyFont="1" applyFill="1" applyAlignment="1">
      <alignment horizontal="right"/>
    </xf>
    <xf numFmtId="165" fontId="2" fillId="0" borderId="0" xfId="2" applyNumberFormat="1" applyFont="1" applyAlignment="1">
      <alignment horizontal="right"/>
    </xf>
    <xf numFmtId="165" fontId="1" fillId="0" borderId="0" xfId="2" applyNumberFormat="1" applyFont="1" applyAlignment="1">
      <alignment horizontal="right"/>
    </xf>
    <xf numFmtId="165" fontId="6" fillId="0" borderId="0" xfId="2" applyNumberFormat="1" applyFont="1" applyAlignment="1">
      <alignment horizontal="righ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ng.com/local?lid=YN873x8537323450825932816&amp;id=YN873x8537323450825932816&amp;q=Berkshire+Hathaway+Homestate+Companies&amp;name=Berkshire+Hathaway+Homestate+Companies&amp;cp=41.2591667175293%7e-95.9338607788086&amp;ppois=41.2591667175293_-95.9338607788086_Berkshire+Hathaway+Homestate+Companies&amp;FORM=SNAP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2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2" sqref="D12"/>
    </sheetView>
  </sheetViews>
  <sheetFormatPr defaultColWidth="9.140625" defaultRowHeight="12"/>
  <cols>
    <col min="1" max="1" width="9.140625" style="21" bestFit="1" customWidth="1"/>
    <col min="2" max="2" width="44" style="13" customWidth="1"/>
    <col min="3" max="3" width="39.7109375" style="13" customWidth="1"/>
    <col min="4" max="4" width="46" style="13" customWidth="1"/>
    <col min="5" max="5" width="24.28515625" style="13" customWidth="1"/>
    <col min="6" max="6" width="9.85546875" style="13" customWidth="1"/>
    <col min="7" max="7" width="22.140625" style="13" customWidth="1"/>
    <col min="8" max="8" width="13" style="54" customWidth="1"/>
    <col min="9" max="9" width="19.7109375" style="17" bestFit="1" customWidth="1"/>
    <col min="10" max="10" width="23.140625" style="17" bestFit="1" customWidth="1"/>
    <col min="11" max="12" width="21" style="17" bestFit="1" customWidth="1"/>
    <col min="13" max="14" width="17" style="17" customWidth="1"/>
    <col min="15" max="15" width="19.7109375" style="17" customWidth="1"/>
    <col min="16" max="16" width="17" style="17" customWidth="1"/>
    <col min="17" max="17" width="7.85546875" style="17" customWidth="1"/>
    <col min="18" max="18" width="15.7109375" style="17" customWidth="1"/>
    <col min="19" max="20" width="7.85546875" style="17" bestFit="1" customWidth="1"/>
    <col min="21" max="22" width="22.42578125" style="34" bestFit="1" customWidth="1"/>
    <col min="23" max="16384" width="9.140625" style="13"/>
  </cols>
  <sheetData>
    <row r="1" spans="1:26">
      <c r="A1" s="30" t="s">
        <v>0</v>
      </c>
      <c r="B1" s="28" t="s">
        <v>1</v>
      </c>
      <c r="C1" s="28" t="s">
        <v>711</v>
      </c>
      <c r="D1" s="28" t="s">
        <v>2</v>
      </c>
      <c r="E1" s="28" t="s">
        <v>3</v>
      </c>
      <c r="F1" s="28" t="s">
        <v>4</v>
      </c>
      <c r="G1" s="28" t="s">
        <v>5</v>
      </c>
      <c r="H1" s="51" t="s">
        <v>712</v>
      </c>
      <c r="I1" s="29" t="s">
        <v>713</v>
      </c>
      <c r="J1" s="29" t="s">
        <v>714</v>
      </c>
      <c r="K1" s="31" t="s">
        <v>725</v>
      </c>
      <c r="L1" s="29" t="s">
        <v>715</v>
      </c>
      <c r="M1" s="29" t="s">
        <v>716</v>
      </c>
      <c r="N1" s="29" t="s">
        <v>717</v>
      </c>
      <c r="O1" s="29" t="s">
        <v>718</v>
      </c>
      <c r="P1" s="29" t="s">
        <v>719</v>
      </c>
      <c r="Q1" s="29" t="s">
        <v>720</v>
      </c>
      <c r="R1" s="29" t="s">
        <v>721</v>
      </c>
      <c r="S1" s="29" t="s">
        <v>722</v>
      </c>
      <c r="T1" s="29"/>
      <c r="U1" s="32" t="s">
        <v>723</v>
      </c>
      <c r="V1" s="33" t="s">
        <v>724</v>
      </c>
      <c r="Z1" s="1"/>
    </row>
    <row r="2" spans="1:26" s="1" customFormat="1">
      <c r="A2" s="19">
        <v>31325</v>
      </c>
      <c r="B2" s="1" t="s">
        <v>7</v>
      </c>
      <c r="C2" s="1" t="s">
        <v>6</v>
      </c>
      <c r="D2" s="1" t="s">
        <v>8</v>
      </c>
      <c r="E2" s="1" t="s">
        <v>9</v>
      </c>
      <c r="F2" s="1" t="s">
        <v>10</v>
      </c>
      <c r="G2" s="2" t="s">
        <v>11</v>
      </c>
      <c r="H2" s="52">
        <f>U2/$K$321</f>
        <v>6.2077126915258487E-4</v>
      </c>
      <c r="I2" s="11">
        <v>7884</v>
      </c>
      <c r="J2" s="11">
        <v>19608</v>
      </c>
      <c r="K2" s="17"/>
      <c r="L2" s="11">
        <v>409624</v>
      </c>
      <c r="M2" s="3"/>
      <c r="N2" s="3"/>
      <c r="O2" s="3"/>
      <c r="P2" s="3"/>
      <c r="Q2" s="3"/>
      <c r="R2" s="3"/>
      <c r="S2" s="3"/>
      <c r="T2" s="11"/>
      <c r="U2" s="33">
        <f t="shared" ref="U2:U68" si="0">SUM(I2:J2,L2:N2,P2:T2,V2)</f>
        <v>437116</v>
      </c>
      <c r="V2" s="34">
        <f>(K2+O2)*0.85</f>
        <v>0</v>
      </c>
      <c r="W2" s="13"/>
      <c r="X2" s="13"/>
      <c r="Y2" s="13"/>
      <c r="Z2" s="13"/>
    </row>
    <row r="3" spans="1:26">
      <c r="A3" s="19">
        <v>22667</v>
      </c>
      <c r="B3" s="1" t="s">
        <v>13</v>
      </c>
      <c r="C3" s="1" t="s">
        <v>12</v>
      </c>
      <c r="D3" s="1" t="s">
        <v>14</v>
      </c>
      <c r="E3" s="1" t="s">
        <v>15</v>
      </c>
      <c r="F3" s="1" t="s">
        <v>16</v>
      </c>
      <c r="G3" s="2">
        <v>19106</v>
      </c>
      <c r="H3" s="52">
        <f>U3/$K$321</f>
        <v>5.2949439190778849E-3</v>
      </c>
      <c r="I3" s="11">
        <v>5395</v>
      </c>
      <c r="J3" s="11">
        <v>71252</v>
      </c>
      <c r="L3" s="11">
        <v>3651787</v>
      </c>
      <c r="M3" s="3"/>
      <c r="N3" s="3"/>
      <c r="O3" s="3"/>
      <c r="P3" s="3"/>
      <c r="Q3" s="3"/>
      <c r="R3" s="3"/>
      <c r="S3" s="3"/>
      <c r="U3" s="33">
        <f t="shared" si="0"/>
        <v>3728434</v>
      </c>
      <c r="V3" s="34">
        <f t="shared" ref="V3:V66" si="1">(K3+O3)*0.85</f>
        <v>0</v>
      </c>
    </row>
    <row r="4" spans="1:26">
      <c r="A4" s="19">
        <v>20702</v>
      </c>
      <c r="B4" s="1" t="s">
        <v>842</v>
      </c>
      <c r="C4" s="1"/>
      <c r="D4" s="1" t="s">
        <v>193</v>
      </c>
      <c r="E4" s="1" t="s">
        <v>15</v>
      </c>
      <c r="F4" s="1" t="s">
        <v>16</v>
      </c>
      <c r="G4" s="2">
        <v>19106</v>
      </c>
      <c r="H4" s="52">
        <f t="shared" ref="H4:H67" si="2">U4/$K$321</f>
        <v>1.1600939666938834E-4</v>
      </c>
      <c r="I4" s="11"/>
      <c r="J4" s="11"/>
      <c r="L4" s="11">
        <v>81688</v>
      </c>
      <c r="M4" s="3"/>
      <c r="N4" s="3"/>
      <c r="O4" s="3"/>
      <c r="P4" s="3"/>
      <c r="Q4" s="3"/>
      <c r="R4" s="3"/>
      <c r="S4" s="3"/>
      <c r="U4" s="33">
        <f t="shared" si="0"/>
        <v>81688</v>
      </c>
      <c r="V4" s="34">
        <f t="shared" si="1"/>
        <v>0</v>
      </c>
    </row>
    <row r="5" spans="1:26">
      <c r="A5" s="19">
        <v>20699</v>
      </c>
      <c r="B5" s="1" t="s">
        <v>802</v>
      </c>
      <c r="C5" s="1" t="s">
        <v>12</v>
      </c>
      <c r="D5" s="1" t="s">
        <v>193</v>
      </c>
      <c r="E5" s="1" t="s">
        <v>15</v>
      </c>
      <c r="F5" s="1" t="s">
        <v>16</v>
      </c>
      <c r="G5" s="2">
        <v>19106</v>
      </c>
      <c r="H5" s="52">
        <f t="shared" si="2"/>
        <v>2.474331258166136E-5</v>
      </c>
      <c r="I5" s="11"/>
      <c r="J5" s="11"/>
      <c r="L5" s="11">
        <v>17423</v>
      </c>
      <c r="M5" s="3"/>
      <c r="N5" s="3"/>
      <c r="O5" s="3"/>
      <c r="P5" s="3"/>
      <c r="Q5" s="3"/>
      <c r="R5" s="3"/>
      <c r="S5" s="3"/>
      <c r="U5" s="33">
        <f t="shared" si="0"/>
        <v>17423</v>
      </c>
      <c r="V5" s="34">
        <f t="shared" si="1"/>
        <v>0</v>
      </c>
    </row>
    <row r="6" spans="1:26">
      <c r="A6" s="19">
        <v>14184</v>
      </c>
      <c r="B6" s="2" t="s">
        <v>18</v>
      </c>
      <c r="C6" s="2" t="s">
        <v>17</v>
      </c>
      <c r="D6" s="2" t="s">
        <v>19</v>
      </c>
      <c r="E6" s="2" t="s">
        <v>20</v>
      </c>
      <c r="F6" s="2" t="s">
        <v>21</v>
      </c>
      <c r="G6" s="2">
        <v>53081</v>
      </c>
      <c r="H6" s="52">
        <f t="shared" si="2"/>
        <v>6.5972575412853E-3</v>
      </c>
      <c r="I6" s="11">
        <v>425274</v>
      </c>
      <c r="J6" s="11">
        <v>648576</v>
      </c>
      <c r="K6" s="17">
        <v>2308727</v>
      </c>
      <c r="L6" s="11">
        <v>1609190</v>
      </c>
      <c r="U6" s="33">
        <f t="shared" si="0"/>
        <v>4645457.95</v>
      </c>
      <c r="V6" s="34">
        <f t="shared" si="1"/>
        <v>1962417.95</v>
      </c>
      <c r="W6" s="25"/>
      <c r="X6" s="25"/>
      <c r="Y6" s="25"/>
      <c r="Z6" s="25"/>
    </row>
    <row r="7" spans="1:26" s="25" customFormat="1">
      <c r="A7" s="19">
        <v>33898</v>
      </c>
      <c r="B7" s="2" t="s">
        <v>22</v>
      </c>
      <c r="C7" s="2" t="s">
        <v>17</v>
      </c>
      <c r="D7" s="2" t="s">
        <v>23</v>
      </c>
      <c r="E7" s="2" t="s">
        <v>24</v>
      </c>
      <c r="F7" s="2" t="s">
        <v>16</v>
      </c>
      <c r="G7" s="2" t="s">
        <v>25</v>
      </c>
      <c r="H7" s="52">
        <f t="shared" si="2"/>
        <v>1.6137706906456852E-3</v>
      </c>
      <c r="I7" s="11">
        <v>61967</v>
      </c>
      <c r="J7" s="11"/>
      <c r="K7" s="17">
        <v>1263964</v>
      </c>
      <c r="L7" s="11"/>
      <c r="M7" s="17"/>
      <c r="N7" s="17"/>
      <c r="O7" s="17"/>
      <c r="P7" s="17"/>
      <c r="Q7" s="17"/>
      <c r="R7" s="17"/>
      <c r="S7" s="17"/>
      <c r="T7" s="17"/>
      <c r="U7" s="33">
        <f t="shared" si="0"/>
        <v>1136336.3999999999</v>
      </c>
      <c r="V7" s="34">
        <f t="shared" si="1"/>
        <v>1074369.3999999999</v>
      </c>
      <c r="W7" s="13"/>
      <c r="X7" s="13"/>
      <c r="Y7" s="13"/>
      <c r="Z7" s="13"/>
    </row>
    <row r="8" spans="1:26">
      <c r="A8" s="19">
        <v>10014</v>
      </c>
      <c r="B8" s="2" t="s">
        <v>27</v>
      </c>
      <c r="C8" s="1" t="s">
        <v>6</v>
      </c>
      <c r="D8" s="2" t="s">
        <v>791</v>
      </c>
      <c r="E8" s="2" t="s">
        <v>29</v>
      </c>
      <c r="F8" s="2" t="s">
        <v>30</v>
      </c>
      <c r="G8" s="2" t="s">
        <v>792</v>
      </c>
      <c r="H8" s="52">
        <f t="shared" si="2"/>
        <v>2.8237341555484067E-3</v>
      </c>
      <c r="I8" s="11">
        <v>1161737</v>
      </c>
      <c r="J8" s="11">
        <v>807994</v>
      </c>
      <c r="K8" s="11"/>
      <c r="L8" s="11">
        <v>18601</v>
      </c>
      <c r="M8" s="11"/>
      <c r="N8" s="11"/>
      <c r="O8" s="11"/>
      <c r="P8" s="11"/>
      <c r="Q8" s="11"/>
      <c r="R8" s="11"/>
      <c r="S8" s="11"/>
      <c r="U8" s="33">
        <f t="shared" si="0"/>
        <v>1988332</v>
      </c>
      <c r="V8" s="34">
        <f t="shared" si="1"/>
        <v>0</v>
      </c>
    </row>
    <row r="9" spans="1:26">
      <c r="A9" s="19">
        <v>22837</v>
      </c>
      <c r="B9" s="2" t="s">
        <v>33</v>
      </c>
      <c r="C9" s="1" t="s">
        <v>32</v>
      </c>
      <c r="D9" s="2" t="s">
        <v>34</v>
      </c>
      <c r="E9" s="2" t="s">
        <v>35</v>
      </c>
      <c r="F9" s="2" t="s">
        <v>36</v>
      </c>
      <c r="G9" s="2">
        <v>60603</v>
      </c>
      <c r="H9" s="52">
        <f t="shared" si="2"/>
        <v>1.1031032570628169E-4</v>
      </c>
      <c r="I9" s="11"/>
      <c r="J9" s="11"/>
      <c r="K9" s="11"/>
      <c r="L9" s="11">
        <v>77675</v>
      </c>
      <c r="M9" s="11"/>
      <c r="N9" s="11"/>
      <c r="O9" s="11"/>
      <c r="P9" s="11"/>
      <c r="Q9" s="11"/>
      <c r="R9" s="11"/>
      <c r="S9" s="11"/>
      <c r="U9" s="33">
        <f t="shared" si="0"/>
        <v>77675</v>
      </c>
      <c r="V9" s="34">
        <f t="shared" si="1"/>
        <v>0</v>
      </c>
    </row>
    <row r="10" spans="1:26">
      <c r="A10" s="19">
        <v>19402</v>
      </c>
      <c r="B10" s="2" t="s">
        <v>700</v>
      </c>
      <c r="C10" s="2" t="s">
        <v>6</v>
      </c>
      <c r="D10" s="2" t="s">
        <v>701</v>
      </c>
      <c r="E10" s="2" t="s">
        <v>103</v>
      </c>
      <c r="F10" s="2" t="s">
        <v>104</v>
      </c>
      <c r="G10" s="2">
        <v>10038</v>
      </c>
      <c r="H10" s="52">
        <f t="shared" si="2"/>
        <v>2.5816248964715127E-3</v>
      </c>
      <c r="I10" s="11"/>
      <c r="J10" s="11"/>
      <c r="K10" s="17">
        <v>2138648</v>
      </c>
      <c r="L10" s="11"/>
      <c r="U10" s="33">
        <f t="shared" si="0"/>
        <v>1817850.8</v>
      </c>
      <c r="V10" s="34">
        <f t="shared" si="1"/>
        <v>1817850.8</v>
      </c>
    </row>
    <row r="11" spans="1:26">
      <c r="A11" s="19">
        <v>20222</v>
      </c>
      <c r="B11" s="2" t="s">
        <v>839</v>
      </c>
      <c r="C11" s="2"/>
      <c r="D11" s="2" t="s">
        <v>840</v>
      </c>
      <c r="E11" s="2" t="s">
        <v>841</v>
      </c>
      <c r="F11" s="2" t="s">
        <v>85</v>
      </c>
      <c r="G11" s="2">
        <v>45891</v>
      </c>
      <c r="H11" s="52">
        <f t="shared" si="2"/>
        <v>4.7171777002379822E-5</v>
      </c>
      <c r="I11" s="11"/>
      <c r="J11" s="11"/>
      <c r="L11" s="11">
        <v>33216</v>
      </c>
      <c r="U11" s="33">
        <f t="shared" si="0"/>
        <v>33216</v>
      </c>
      <c r="V11" s="34">
        <f t="shared" si="1"/>
        <v>0</v>
      </c>
      <c r="W11" s="1"/>
      <c r="X11" s="1"/>
      <c r="Y11" s="1"/>
      <c r="Z11" s="4"/>
    </row>
    <row r="12" spans="1:26" s="4" customFormat="1">
      <c r="A12" s="19">
        <v>35300</v>
      </c>
      <c r="B12" s="2" t="s">
        <v>38</v>
      </c>
      <c r="C12" s="2" t="s">
        <v>6</v>
      </c>
      <c r="D12" s="2" t="s">
        <v>39</v>
      </c>
      <c r="E12" s="2" t="s">
        <v>40</v>
      </c>
      <c r="F12" s="2" t="s">
        <v>41</v>
      </c>
      <c r="G12" s="37" t="s">
        <v>42</v>
      </c>
      <c r="H12" s="52">
        <f t="shared" si="2"/>
        <v>3.4232883501460918E-3</v>
      </c>
      <c r="I12" s="11">
        <v>2132415</v>
      </c>
      <c r="J12" s="11">
        <v>278093</v>
      </c>
      <c r="K12" s="17"/>
      <c r="L12" s="11"/>
      <c r="M12" s="17"/>
      <c r="N12" s="17"/>
      <c r="O12" s="17"/>
      <c r="P12" s="17"/>
      <c r="Q12" s="17"/>
      <c r="R12" s="17"/>
      <c r="S12" s="17"/>
      <c r="T12" s="17"/>
      <c r="U12" s="33">
        <f t="shared" si="0"/>
        <v>2410508</v>
      </c>
      <c r="V12" s="34">
        <f t="shared" si="1"/>
        <v>0</v>
      </c>
      <c r="W12" s="13"/>
      <c r="X12" s="13"/>
      <c r="Y12" s="13"/>
    </row>
    <row r="13" spans="1:26" s="4" customFormat="1">
      <c r="A13" s="19">
        <v>10127</v>
      </c>
      <c r="B13" s="2" t="s">
        <v>803</v>
      </c>
      <c r="C13" s="2" t="s">
        <v>6</v>
      </c>
      <c r="D13" s="2" t="s">
        <v>761</v>
      </c>
      <c r="E13" s="2" t="s">
        <v>100</v>
      </c>
      <c r="F13" s="2" t="s">
        <v>85</v>
      </c>
      <c r="G13" s="2" t="s">
        <v>762</v>
      </c>
      <c r="H13" s="52">
        <f t="shared" si="2"/>
        <v>7.0945125600038728E-4</v>
      </c>
      <c r="I13" s="11"/>
      <c r="J13" s="11"/>
      <c r="K13" s="17"/>
      <c r="L13" s="11">
        <v>499560</v>
      </c>
      <c r="M13" s="17"/>
      <c r="N13" s="17"/>
      <c r="O13" s="17"/>
      <c r="P13" s="17"/>
      <c r="Q13" s="17"/>
      <c r="R13" s="17"/>
      <c r="S13" s="17"/>
      <c r="T13" s="17"/>
      <c r="U13" s="33">
        <f t="shared" si="0"/>
        <v>499560</v>
      </c>
      <c r="V13" s="34">
        <f t="shared" si="1"/>
        <v>0</v>
      </c>
      <c r="W13" s="13"/>
      <c r="X13" s="13"/>
      <c r="Y13" s="13"/>
    </row>
    <row r="14" spans="1:26" s="4" customFormat="1">
      <c r="A14" s="19">
        <v>42579</v>
      </c>
      <c r="B14" s="1" t="s">
        <v>44</v>
      </c>
      <c r="C14" s="1" t="s">
        <v>43</v>
      </c>
      <c r="D14" s="1" t="s">
        <v>45</v>
      </c>
      <c r="E14" s="1" t="s">
        <v>46</v>
      </c>
      <c r="F14" s="1" t="s">
        <v>37</v>
      </c>
      <c r="G14" s="2" t="s">
        <v>47</v>
      </c>
      <c r="H14" s="52">
        <f t="shared" si="2"/>
        <v>3.6368328799702369E-3</v>
      </c>
      <c r="I14" s="11">
        <v>10402</v>
      </c>
      <c r="J14" s="11">
        <v>29164</v>
      </c>
      <c r="K14" s="17">
        <v>2729051</v>
      </c>
      <c r="L14" s="11">
        <v>201616</v>
      </c>
      <c r="M14" s="17"/>
      <c r="N14" s="17"/>
      <c r="O14" s="17"/>
      <c r="P14" s="17"/>
      <c r="Q14" s="17"/>
      <c r="R14" s="17"/>
      <c r="S14" s="17"/>
      <c r="T14" s="17"/>
      <c r="U14" s="33">
        <f t="shared" si="0"/>
        <v>2560875.35</v>
      </c>
      <c r="V14" s="34">
        <f t="shared" si="1"/>
        <v>2319693.35</v>
      </c>
      <c r="W14" s="13"/>
      <c r="X14" s="13"/>
      <c r="Y14" s="13"/>
    </row>
    <row r="15" spans="1:26" s="4" customFormat="1">
      <c r="A15" s="19">
        <v>22730</v>
      </c>
      <c r="B15" s="1" t="s">
        <v>754</v>
      </c>
      <c r="C15" s="1" t="s">
        <v>6</v>
      </c>
      <c r="D15" s="1" t="s">
        <v>755</v>
      </c>
      <c r="E15" s="1" t="s">
        <v>756</v>
      </c>
      <c r="F15" s="1" t="s">
        <v>496</v>
      </c>
      <c r="G15" s="2">
        <v>3301</v>
      </c>
      <c r="H15" s="52">
        <f t="shared" si="2"/>
        <v>-1.1162396653381063E-6</v>
      </c>
      <c r="I15" s="11"/>
      <c r="J15" s="11"/>
      <c r="K15" s="17"/>
      <c r="L15" s="11">
        <v>-786</v>
      </c>
      <c r="M15" s="17"/>
      <c r="N15" s="17"/>
      <c r="O15" s="17"/>
      <c r="P15" s="17"/>
      <c r="Q15" s="17"/>
      <c r="R15" s="17"/>
      <c r="S15" s="17"/>
      <c r="T15" s="17"/>
      <c r="U15" s="33">
        <f t="shared" si="0"/>
        <v>-786</v>
      </c>
      <c r="V15" s="34">
        <f t="shared" si="1"/>
        <v>0</v>
      </c>
      <c r="W15" s="13"/>
      <c r="X15" s="13"/>
      <c r="Y15" s="13"/>
      <c r="Z15" s="13"/>
    </row>
    <row r="16" spans="1:26">
      <c r="A16" s="19">
        <v>16624</v>
      </c>
      <c r="B16" s="1" t="s">
        <v>726</v>
      </c>
      <c r="C16" s="1" t="s">
        <v>6</v>
      </c>
      <c r="D16" s="1" t="s">
        <v>727</v>
      </c>
      <c r="E16" s="1" t="s">
        <v>106</v>
      </c>
      <c r="F16" s="1" t="s">
        <v>107</v>
      </c>
      <c r="G16" s="2">
        <v>19808</v>
      </c>
      <c r="H16" s="52">
        <f t="shared" si="2"/>
        <v>2.7635168600144801E-4</v>
      </c>
      <c r="I16" s="11"/>
      <c r="J16" s="11"/>
      <c r="L16" s="11">
        <v>194593</v>
      </c>
      <c r="U16" s="33">
        <f t="shared" si="0"/>
        <v>194593</v>
      </c>
      <c r="V16" s="34">
        <f t="shared" si="1"/>
        <v>0</v>
      </c>
    </row>
    <row r="17" spans="1:25">
      <c r="A17" s="19">
        <v>19240</v>
      </c>
      <c r="B17" s="1" t="s">
        <v>49</v>
      </c>
      <c r="C17" s="1" t="s">
        <v>48</v>
      </c>
      <c r="D17" s="1" t="s">
        <v>50</v>
      </c>
      <c r="E17" s="1" t="s">
        <v>51</v>
      </c>
      <c r="F17" s="1" t="s">
        <v>36</v>
      </c>
      <c r="G17" s="2" t="s">
        <v>52</v>
      </c>
      <c r="H17" s="52">
        <f t="shared" si="2"/>
        <v>1.7618194462619655E-2</v>
      </c>
      <c r="I17" s="11"/>
      <c r="J17" s="11"/>
      <c r="K17" s="17">
        <v>9471306</v>
      </c>
      <c r="L17" s="11">
        <v>4355239</v>
      </c>
      <c r="U17" s="33">
        <f t="shared" si="0"/>
        <v>12405849.1</v>
      </c>
      <c r="V17" s="34">
        <f t="shared" si="1"/>
        <v>8050610.0999999996</v>
      </c>
    </row>
    <row r="18" spans="1:25">
      <c r="A18" s="19">
        <v>19232</v>
      </c>
      <c r="B18" s="2" t="s">
        <v>53</v>
      </c>
      <c r="C18" s="2" t="s">
        <v>48</v>
      </c>
      <c r="D18" s="2" t="s">
        <v>50</v>
      </c>
      <c r="E18" s="2" t="s">
        <v>51</v>
      </c>
      <c r="F18" s="2" t="s">
        <v>36</v>
      </c>
      <c r="G18" s="2" t="s">
        <v>52</v>
      </c>
      <c r="H18" s="52">
        <f t="shared" si="2"/>
        <v>1.4813818544351386E-2</v>
      </c>
      <c r="I18" s="11">
        <v>2759</v>
      </c>
      <c r="J18" s="11">
        <v>2123</v>
      </c>
      <c r="K18" s="17">
        <v>10430832</v>
      </c>
      <c r="L18" s="11">
        <v>1560059</v>
      </c>
      <c r="U18" s="33">
        <f t="shared" si="0"/>
        <v>10431148.199999999</v>
      </c>
      <c r="V18" s="34">
        <f t="shared" si="1"/>
        <v>8866207.1999999993</v>
      </c>
    </row>
    <row r="19" spans="1:25">
      <c r="A19" s="19">
        <v>17230</v>
      </c>
      <c r="B19" s="2" t="s">
        <v>54</v>
      </c>
      <c r="C19" s="2" t="s">
        <v>48</v>
      </c>
      <c r="D19" s="2" t="s">
        <v>55</v>
      </c>
      <c r="E19" s="2" t="s">
        <v>51</v>
      </c>
      <c r="F19" s="2" t="s">
        <v>36</v>
      </c>
      <c r="G19" s="2" t="s">
        <v>52</v>
      </c>
      <c r="H19" s="52">
        <f t="shared" si="2"/>
        <v>1.3541850522313176E-2</v>
      </c>
      <c r="I19" s="11"/>
      <c r="J19" s="11"/>
      <c r="K19" s="17">
        <v>11218226</v>
      </c>
      <c r="L19" s="11"/>
      <c r="T19" s="11"/>
      <c r="U19" s="33">
        <f t="shared" si="0"/>
        <v>9535492.0999999996</v>
      </c>
      <c r="V19" s="34">
        <f t="shared" si="1"/>
        <v>9535492.0999999996</v>
      </c>
    </row>
    <row r="20" spans="1:25">
      <c r="A20" s="19">
        <v>37907</v>
      </c>
      <c r="B20" s="2" t="s">
        <v>728</v>
      </c>
      <c r="C20" s="2" t="s">
        <v>48</v>
      </c>
      <c r="D20" s="2" t="s">
        <v>729</v>
      </c>
      <c r="E20" s="2" t="s">
        <v>51</v>
      </c>
      <c r="F20" s="2" t="s">
        <v>36</v>
      </c>
      <c r="G20" s="2" t="s">
        <v>52</v>
      </c>
      <c r="H20" s="52">
        <f t="shared" si="2"/>
        <v>1.9937760511338908E-2</v>
      </c>
      <c r="I20" s="11"/>
      <c r="J20" s="11"/>
      <c r="K20" s="17">
        <v>16516672</v>
      </c>
      <c r="L20" s="11"/>
      <c r="U20" s="33">
        <f t="shared" si="0"/>
        <v>14039171.199999999</v>
      </c>
      <c r="V20" s="34">
        <f t="shared" si="1"/>
        <v>14039171.199999999</v>
      </c>
    </row>
    <row r="21" spans="1:25">
      <c r="A21" s="19">
        <v>19100</v>
      </c>
      <c r="B21" s="2" t="s">
        <v>57</v>
      </c>
      <c r="C21" s="2" t="s">
        <v>43</v>
      </c>
      <c r="D21" s="2" t="s">
        <v>45</v>
      </c>
      <c r="E21" s="2" t="s">
        <v>46</v>
      </c>
      <c r="F21" s="2" t="s">
        <v>37</v>
      </c>
      <c r="G21" s="2" t="s">
        <v>47</v>
      </c>
      <c r="H21" s="52">
        <f t="shared" si="2"/>
        <v>2.9814843119934965E-3</v>
      </c>
      <c r="I21" s="11">
        <v>75452</v>
      </c>
      <c r="J21" s="11">
        <v>198858</v>
      </c>
      <c r="K21" s="17">
        <v>943235</v>
      </c>
      <c r="L21" s="11">
        <v>1023352</v>
      </c>
      <c r="U21" s="33">
        <f t="shared" si="0"/>
        <v>2099411.75</v>
      </c>
      <c r="V21" s="34">
        <f t="shared" si="1"/>
        <v>801749.75</v>
      </c>
    </row>
    <row r="22" spans="1:25">
      <c r="A22" s="19">
        <v>19720</v>
      </c>
      <c r="B22" s="2" t="s">
        <v>60</v>
      </c>
      <c r="C22" s="2" t="s">
        <v>59</v>
      </c>
      <c r="D22" s="2" t="s">
        <v>61</v>
      </c>
      <c r="E22" s="2" t="s">
        <v>62</v>
      </c>
      <c r="F22" s="2" t="s">
        <v>63</v>
      </c>
      <c r="G22" s="2" t="s">
        <v>64</v>
      </c>
      <c r="H22" s="52">
        <f t="shared" si="2"/>
        <v>1.1043004454061758E-3</v>
      </c>
      <c r="I22" s="11">
        <v>16361</v>
      </c>
      <c r="J22" s="11">
        <v>-23</v>
      </c>
      <c r="L22" s="11">
        <v>761255</v>
      </c>
      <c r="T22" s="23"/>
      <c r="U22" s="33">
        <f t="shared" si="0"/>
        <v>777593</v>
      </c>
      <c r="V22" s="34">
        <f t="shared" si="1"/>
        <v>0</v>
      </c>
    </row>
    <row r="23" spans="1:25">
      <c r="A23" s="19">
        <v>21849</v>
      </c>
      <c r="B23" s="2" t="s">
        <v>65</v>
      </c>
      <c r="C23" s="2" t="s">
        <v>6</v>
      </c>
      <c r="D23" s="2" t="s">
        <v>66</v>
      </c>
      <c r="E23" s="2" t="s">
        <v>67</v>
      </c>
      <c r="F23" s="2" t="s">
        <v>41</v>
      </c>
      <c r="G23" s="2">
        <v>94998</v>
      </c>
      <c r="H23" s="52">
        <f t="shared" si="2"/>
        <v>1.2498617901621044E-4</v>
      </c>
      <c r="I23" s="11"/>
      <c r="J23" s="11"/>
      <c r="L23" s="11">
        <v>88009</v>
      </c>
      <c r="U23" s="33">
        <f t="shared" si="0"/>
        <v>88009</v>
      </c>
      <c r="V23" s="34">
        <f t="shared" si="1"/>
        <v>0</v>
      </c>
    </row>
    <row r="24" spans="1:25">
      <c r="A24" s="19">
        <v>10111</v>
      </c>
      <c r="B24" s="2" t="s">
        <v>69</v>
      </c>
      <c r="C24" s="2" t="s">
        <v>68</v>
      </c>
      <c r="D24" s="2" t="s">
        <v>70</v>
      </c>
      <c r="E24" s="2" t="s">
        <v>71</v>
      </c>
      <c r="F24" s="2" t="s">
        <v>72</v>
      </c>
      <c r="G24" s="2" t="s">
        <v>73</v>
      </c>
      <c r="H24" s="52">
        <f t="shared" si="2"/>
        <v>1.156284514805468E-2</v>
      </c>
      <c r="I24" s="11"/>
      <c r="J24" s="11"/>
      <c r="K24" s="11">
        <v>9578795</v>
      </c>
      <c r="L24" s="11"/>
      <c r="U24" s="33">
        <f t="shared" si="0"/>
        <v>8141975.75</v>
      </c>
      <c r="V24" s="34">
        <f t="shared" si="1"/>
        <v>8141975.75</v>
      </c>
      <c r="W24" s="4"/>
      <c r="X24" s="4"/>
      <c r="Y24" s="4"/>
    </row>
    <row r="25" spans="1:25">
      <c r="A25" s="19">
        <v>20427</v>
      </c>
      <c r="B25" s="2" t="s">
        <v>74</v>
      </c>
      <c r="C25" s="2" t="s">
        <v>6</v>
      </c>
      <c r="D25" s="2" t="s">
        <v>75</v>
      </c>
      <c r="E25" s="2" t="s">
        <v>35</v>
      </c>
      <c r="F25" s="2" t="s">
        <v>36</v>
      </c>
      <c r="G25" s="2">
        <v>60604</v>
      </c>
      <c r="H25" s="52">
        <f t="shared" si="2"/>
        <v>7.816319140544263E-4</v>
      </c>
      <c r="I25" s="11">
        <v>-7379</v>
      </c>
      <c r="J25" s="11">
        <v>-507</v>
      </c>
      <c r="L25" s="11">
        <v>558272</v>
      </c>
      <c r="U25" s="33">
        <f t="shared" si="0"/>
        <v>550386</v>
      </c>
      <c r="V25" s="34">
        <f t="shared" si="1"/>
        <v>0</v>
      </c>
    </row>
    <row r="26" spans="1:25">
      <c r="A26" s="19">
        <v>19690</v>
      </c>
      <c r="B26" s="2" t="s">
        <v>76</v>
      </c>
      <c r="C26" s="2" t="s">
        <v>6</v>
      </c>
      <c r="D26" s="2" t="s">
        <v>77</v>
      </c>
      <c r="E26" s="2" t="s">
        <v>78</v>
      </c>
      <c r="F26" s="2" t="s">
        <v>79</v>
      </c>
      <c r="G26" s="2" t="s">
        <v>80</v>
      </c>
      <c r="H26" s="52">
        <f t="shared" si="2"/>
        <v>3.9845708618669364E-4</v>
      </c>
      <c r="I26" s="11"/>
      <c r="J26" s="11"/>
      <c r="K26" s="17">
        <v>330770</v>
      </c>
      <c r="L26" s="11">
        <v>-581</v>
      </c>
      <c r="T26" s="11"/>
      <c r="U26" s="33">
        <f t="shared" si="0"/>
        <v>280573.5</v>
      </c>
      <c r="V26" s="34">
        <f t="shared" si="1"/>
        <v>281154.5</v>
      </c>
    </row>
    <row r="27" spans="1:25">
      <c r="A27" s="19">
        <v>29068</v>
      </c>
      <c r="B27" s="1" t="s">
        <v>878</v>
      </c>
      <c r="C27" s="1" t="s">
        <v>385</v>
      </c>
      <c r="D27" s="1" t="s">
        <v>422</v>
      </c>
      <c r="E27" s="1" t="s">
        <v>423</v>
      </c>
      <c r="F27" s="1" t="s">
        <v>21</v>
      </c>
      <c r="G27" s="2">
        <v>54116</v>
      </c>
      <c r="H27" s="52">
        <f t="shared" si="2"/>
        <v>1.2745850075894852E-3</v>
      </c>
      <c r="I27" s="11"/>
      <c r="J27" s="11"/>
      <c r="K27" s="17">
        <v>1055881</v>
      </c>
      <c r="L27" s="11"/>
      <c r="U27" s="33">
        <f t="shared" si="0"/>
        <v>897498.85</v>
      </c>
      <c r="V27" s="34">
        <f t="shared" si="1"/>
        <v>897498.85</v>
      </c>
    </row>
    <row r="28" spans="1:25">
      <c r="A28" s="19">
        <v>23450</v>
      </c>
      <c r="B28" s="1" t="s">
        <v>82</v>
      </c>
      <c r="C28" s="1" t="s">
        <v>81</v>
      </c>
      <c r="D28" s="1" t="s">
        <v>83</v>
      </c>
      <c r="E28" s="1" t="s">
        <v>84</v>
      </c>
      <c r="F28" s="1" t="s">
        <v>85</v>
      </c>
      <c r="G28" s="2" t="s">
        <v>86</v>
      </c>
      <c r="H28" s="52">
        <f t="shared" si="2"/>
        <v>2.9720362521238469E-3</v>
      </c>
      <c r="I28" s="11"/>
      <c r="J28" s="11"/>
      <c r="K28" s="17">
        <v>2454614</v>
      </c>
      <c r="L28" s="11">
        <v>6337</v>
      </c>
      <c r="U28" s="33">
        <f t="shared" si="0"/>
        <v>2092758.9</v>
      </c>
      <c r="V28" s="34">
        <f t="shared" si="1"/>
        <v>2086421.9</v>
      </c>
    </row>
    <row r="29" spans="1:25">
      <c r="A29" s="19">
        <v>24066</v>
      </c>
      <c r="B29" s="1" t="s">
        <v>91</v>
      </c>
      <c r="C29" s="1" t="s">
        <v>17</v>
      </c>
      <c r="D29" s="2" t="s">
        <v>92</v>
      </c>
      <c r="E29" s="2" t="s">
        <v>93</v>
      </c>
      <c r="F29" s="2" t="s">
        <v>85</v>
      </c>
      <c r="G29" s="2" t="s">
        <v>94</v>
      </c>
      <c r="H29" s="52">
        <f t="shared" si="2"/>
        <v>8.1699796543599728E-4</v>
      </c>
      <c r="I29" s="11">
        <v>1055</v>
      </c>
      <c r="J29" s="11">
        <v>1184</v>
      </c>
      <c r="L29" s="11">
        <v>573050</v>
      </c>
      <c r="U29" s="33">
        <f t="shared" si="0"/>
        <v>575289</v>
      </c>
      <c r="V29" s="34">
        <f t="shared" si="1"/>
        <v>0</v>
      </c>
    </row>
    <row r="30" spans="1:25">
      <c r="A30" s="19">
        <v>26247</v>
      </c>
      <c r="B30" s="1" t="s">
        <v>95</v>
      </c>
      <c r="C30" s="1" t="s">
        <v>87</v>
      </c>
      <c r="D30" s="2" t="s">
        <v>88</v>
      </c>
      <c r="E30" s="2" t="s">
        <v>89</v>
      </c>
      <c r="F30" s="2" t="s">
        <v>36</v>
      </c>
      <c r="G30" s="2" t="s">
        <v>90</v>
      </c>
      <c r="H30" s="52">
        <f t="shared" si="2"/>
        <v>1.6041372299003232E-3</v>
      </c>
      <c r="I30" s="11">
        <v>511882</v>
      </c>
      <c r="J30" s="11">
        <v>516876</v>
      </c>
      <c r="L30" s="11">
        <v>100795</v>
      </c>
      <c r="U30" s="33">
        <f t="shared" si="0"/>
        <v>1129553</v>
      </c>
      <c r="V30" s="34">
        <f t="shared" si="1"/>
        <v>0</v>
      </c>
    </row>
    <row r="31" spans="1:25">
      <c r="A31" s="19">
        <v>43494</v>
      </c>
      <c r="B31" s="1" t="s">
        <v>96</v>
      </c>
      <c r="C31" s="1" t="s">
        <v>6</v>
      </c>
      <c r="D31" s="2" t="s">
        <v>97</v>
      </c>
      <c r="E31" s="2" t="s">
        <v>98</v>
      </c>
      <c r="F31" s="2" t="s">
        <v>58</v>
      </c>
      <c r="G31" s="2">
        <v>75254</v>
      </c>
      <c r="H31" s="52">
        <f t="shared" si="2"/>
        <v>4.8402029330329478E-3</v>
      </c>
      <c r="I31" s="11">
        <v>23292</v>
      </c>
      <c r="J31" s="11">
        <v>24618</v>
      </c>
      <c r="K31" s="17">
        <v>31032</v>
      </c>
      <c r="L31" s="11">
        <v>3333941</v>
      </c>
      <c r="U31" s="33">
        <f t="shared" si="0"/>
        <v>3408228.2</v>
      </c>
      <c r="V31" s="34">
        <f t="shared" si="1"/>
        <v>26377.200000000001</v>
      </c>
    </row>
    <row r="32" spans="1:25">
      <c r="A32" s="19">
        <v>19380</v>
      </c>
      <c r="B32" s="2" t="s">
        <v>101</v>
      </c>
      <c r="C32" s="2" t="s">
        <v>99</v>
      </c>
      <c r="D32" s="2" t="s">
        <v>102</v>
      </c>
      <c r="E32" s="2" t="s">
        <v>103</v>
      </c>
      <c r="F32" s="2" t="s">
        <v>104</v>
      </c>
      <c r="G32" s="2">
        <v>10270</v>
      </c>
      <c r="H32" s="52">
        <f t="shared" si="2"/>
        <v>5.2381023254326458E-3</v>
      </c>
      <c r="I32" s="11">
        <v>3305486</v>
      </c>
      <c r="J32" s="11">
        <v>382923</v>
      </c>
      <c r="L32" s="11"/>
      <c r="U32" s="33">
        <f t="shared" si="0"/>
        <v>3688409</v>
      </c>
      <c r="V32" s="34">
        <f t="shared" si="1"/>
        <v>0</v>
      </c>
    </row>
    <row r="33" spans="1:23">
      <c r="A33" s="19">
        <v>21857</v>
      </c>
      <c r="B33" s="2" t="s">
        <v>105</v>
      </c>
      <c r="C33" s="2" t="s">
        <v>32</v>
      </c>
      <c r="D33" s="2" t="s">
        <v>66</v>
      </c>
      <c r="E33" s="2" t="s">
        <v>67</v>
      </c>
      <c r="F33" s="2" t="s">
        <v>41</v>
      </c>
      <c r="G33" s="2">
        <v>94998</v>
      </c>
      <c r="H33" s="52">
        <f t="shared" si="2"/>
        <v>2.1582053682116034E-4</v>
      </c>
      <c r="I33" s="11" t="s">
        <v>195</v>
      </c>
      <c r="J33" s="11"/>
      <c r="L33" s="11">
        <v>151970</v>
      </c>
      <c r="U33" s="33">
        <f t="shared" si="0"/>
        <v>151970</v>
      </c>
      <c r="V33" s="34">
        <f t="shared" si="1"/>
        <v>0</v>
      </c>
    </row>
    <row r="34" spans="1:23">
      <c r="A34" s="19">
        <v>23469</v>
      </c>
      <c r="B34" s="2" t="s">
        <v>109</v>
      </c>
      <c r="C34" s="2" t="s">
        <v>108</v>
      </c>
      <c r="D34" s="2" t="s">
        <v>83</v>
      </c>
      <c r="E34" s="2" t="s">
        <v>84</v>
      </c>
      <c r="F34" s="2" t="s">
        <v>85</v>
      </c>
      <c r="G34" s="2" t="s">
        <v>86</v>
      </c>
      <c r="H34" s="52">
        <f t="shared" si="2"/>
        <v>1.6632630319217981E-2</v>
      </c>
      <c r="I34" s="11">
        <v>2827704</v>
      </c>
      <c r="J34" s="11">
        <v>1531484</v>
      </c>
      <c r="K34" s="17">
        <v>8532245</v>
      </c>
      <c r="L34" s="11">
        <v>100268</v>
      </c>
      <c r="U34" s="33">
        <f t="shared" si="0"/>
        <v>11711864.25</v>
      </c>
      <c r="V34" s="34">
        <f t="shared" si="1"/>
        <v>7252408.25</v>
      </c>
      <c r="W34" s="14"/>
    </row>
    <row r="35" spans="1:23">
      <c r="A35" s="19">
        <v>38652</v>
      </c>
      <c r="B35" s="2" t="s">
        <v>110</v>
      </c>
      <c r="C35" s="2" t="s">
        <v>108</v>
      </c>
      <c r="D35" s="2" t="s">
        <v>83</v>
      </c>
      <c r="E35" s="2" t="s">
        <v>84</v>
      </c>
      <c r="F35" s="2" t="s">
        <v>85</v>
      </c>
      <c r="G35" s="2" t="s">
        <v>111</v>
      </c>
      <c r="H35" s="52">
        <f t="shared" si="2"/>
        <v>9.1774596582291802E-3</v>
      </c>
      <c r="I35" s="11"/>
      <c r="J35" s="11"/>
      <c r="K35" s="17">
        <v>7602714</v>
      </c>
      <c r="L35" s="11"/>
      <c r="U35" s="33">
        <f t="shared" si="0"/>
        <v>6462306.8999999994</v>
      </c>
      <c r="V35" s="34">
        <f t="shared" si="1"/>
        <v>6462306.8999999994</v>
      </c>
      <c r="W35" s="14"/>
    </row>
    <row r="36" spans="1:23">
      <c r="A36" s="19">
        <v>39942</v>
      </c>
      <c r="B36" s="2" t="s">
        <v>112</v>
      </c>
      <c r="C36" s="2" t="s">
        <v>17</v>
      </c>
      <c r="D36" s="2" t="s">
        <v>113</v>
      </c>
      <c r="E36" s="2" t="s">
        <v>114</v>
      </c>
      <c r="F36" s="2" t="s">
        <v>115</v>
      </c>
      <c r="G36" s="2" t="s">
        <v>116</v>
      </c>
      <c r="H36" s="52">
        <f t="shared" si="2"/>
        <v>3.87691338055614E-4</v>
      </c>
      <c r="I36" s="11"/>
      <c r="J36" s="11"/>
      <c r="K36" s="17">
        <v>321168</v>
      </c>
      <c r="L36" s="11"/>
      <c r="U36" s="33">
        <f t="shared" si="0"/>
        <v>272992.8</v>
      </c>
      <c r="V36" s="34">
        <f t="shared" si="1"/>
        <v>272992.8</v>
      </c>
      <c r="W36" s="14"/>
    </row>
    <row r="37" spans="1:23">
      <c r="A37" s="19">
        <v>28401</v>
      </c>
      <c r="B37" s="2" t="s">
        <v>117</v>
      </c>
      <c r="C37" s="2" t="s">
        <v>81</v>
      </c>
      <c r="D37" s="2" t="s">
        <v>113</v>
      </c>
      <c r="E37" s="2" t="s">
        <v>114</v>
      </c>
      <c r="F37" s="2" t="s">
        <v>115</v>
      </c>
      <c r="G37" s="2" t="s">
        <v>116</v>
      </c>
      <c r="H37" s="52">
        <f t="shared" si="2"/>
        <v>1.2515901793523097E-2</v>
      </c>
      <c r="I37" s="11">
        <v>198845</v>
      </c>
      <c r="J37" s="11">
        <v>1906986</v>
      </c>
      <c r="K37" s="17">
        <v>7362457</v>
      </c>
      <c r="L37" s="11">
        <v>449151</v>
      </c>
      <c r="U37" s="33">
        <f t="shared" si="0"/>
        <v>8813070.4499999993</v>
      </c>
      <c r="V37" s="34">
        <f t="shared" si="1"/>
        <v>6258088.4500000002</v>
      </c>
      <c r="W37" s="14"/>
    </row>
    <row r="38" spans="1:23">
      <c r="A38" s="19">
        <v>19615</v>
      </c>
      <c r="B38" s="2" t="s">
        <v>119</v>
      </c>
      <c r="C38" s="2" t="s">
        <v>118</v>
      </c>
      <c r="D38" s="2" t="s">
        <v>120</v>
      </c>
      <c r="E38" s="2" t="s">
        <v>121</v>
      </c>
      <c r="F38" s="2" t="s">
        <v>122</v>
      </c>
      <c r="G38" s="2" t="s">
        <v>123</v>
      </c>
      <c r="H38" s="52">
        <f t="shared" si="2"/>
        <v>4.721409540908157E-3</v>
      </c>
      <c r="I38" s="11">
        <v>273606</v>
      </c>
      <c r="J38" s="11">
        <v>248290</v>
      </c>
      <c r="K38" s="17">
        <v>1525341</v>
      </c>
      <c r="L38" s="11">
        <v>1506144</v>
      </c>
      <c r="U38" s="33">
        <f t="shared" si="0"/>
        <v>3324579.8499999996</v>
      </c>
      <c r="V38" s="34">
        <f t="shared" si="1"/>
        <v>1296539.8499999999</v>
      </c>
    </row>
    <row r="39" spans="1:23">
      <c r="A39" s="19">
        <v>42978</v>
      </c>
      <c r="B39" s="2" t="s">
        <v>124</v>
      </c>
      <c r="C39" s="2" t="s">
        <v>32</v>
      </c>
      <c r="D39" s="2" t="s">
        <v>125</v>
      </c>
      <c r="E39" s="2" t="s">
        <v>126</v>
      </c>
      <c r="F39" s="2" t="s">
        <v>127</v>
      </c>
      <c r="G39" s="2" t="s">
        <v>128</v>
      </c>
      <c r="H39" s="52">
        <f t="shared" si="2"/>
        <v>-1.4376201186027547E-5</v>
      </c>
      <c r="I39" s="11">
        <v>-8098</v>
      </c>
      <c r="J39" s="11">
        <v>-2025</v>
      </c>
      <c r="L39" s="11"/>
      <c r="U39" s="33">
        <f t="shared" si="0"/>
        <v>-10123</v>
      </c>
      <c r="V39" s="34">
        <f t="shared" si="1"/>
        <v>0</v>
      </c>
    </row>
    <row r="40" spans="1:23">
      <c r="A40" s="19">
        <v>19992</v>
      </c>
      <c r="B40" s="2" t="s">
        <v>730</v>
      </c>
      <c r="C40" s="2" t="s">
        <v>32</v>
      </c>
      <c r="D40" s="2" t="s">
        <v>686</v>
      </c>
      <c r="E40" s="2" t="s">
        <v>687</v>
      </c>
      <c r="F40" s="2" t="s">
        <v>85</v>
      </c>
      <c r="G40" s="2" t="s">
        <v>688</v>
      </c>
      <c r="H40" s="52">
        <f t="shared" si="2"/>
        <v>3.7391046469110014E-4</v>
      </c>
      <c r="I40" s="11">
        <v>390</v>
      </c>
      <c r="J40" s="11">
        <v>233</v>
      </c>
      <c r="L40" s="11">
        <v>262666</v>
      </c>
      <c r="U40" s="33">
        <f t="shared" si="0"/>
        <v>263289</v>
      </c>
      <c r="V40" s="34">
        <f t="shared" si="1"/>
        <v>0</v>
      </c>
    </row>
    <row r="41" spans="1:23">
      <c r="A41" s="19">
        <v>41998</v>
      </c>
      <c r="B41" s="2" t="s">
        <v>129</v>
      </c>
      <c r="C41" s="2" t="s">
        <v>17</v>
      </c>
      <c r="D41" s="2" t="s">
        <v>83</v>
      </c>
      <c r="E41" s="2" t="s">
        <v>84</v>
      </c>
      <c r="F41" s="2" t="s">
        <v>85</v>
      </c>
      <c r="G41" s="2" t="s">
        <v>86</v>
      </c>
      <c r="H41" s="52">
        <f t="shared" si="2"/>
        <v>1.2713202905988205E-5</v>
      </c>
      <c r="I41" s="11"/>
      <c r="J41" s="11"/>
      <c r="L41" s="11">
        <v>8952</v>
      </c>
      <c r="U41" s="33">
        <f t="shared" si="0"/>
        <v>8952</v>
      </c>
      <c r="V41" s="34">
        <f t="shared" si="1"/>
        <v>0</v>
      </c>
      <c r="W41" s="14"/>
    </row>
    <row r="42" spans="1:23">
      <c r="A42" s="19">
        <v>19704</v>
      </c>
      <c r="B42" s="1" t="s">
        <v>130</v>
      </c>
      <c r="C42" s="1" t="s">
        <v>17</v>
      </c>
      <c r="D42" s="1" t="s">
        <v>77</v>
      </c>
      <c r="E42" s="1" t="s">
        <v>78</v>
      </c>
      <c r="F42" s="1" t="s">
        <v>79</v>
      </c>
      <c r="G42" s="2">
        <v>98185</v>
      </c>
      <c r="H42" s="52">
        <f t="shared" si="2"/>
        <v>2.2461127922375943E-5</v>
      </c>
      <c r="I42" s="11">
        <v>10039</v>
      </c>
      <c r="J42" s="11">
        <v>6159</v>
      </c>
      <c r="L42" s="11">
        <v>-382</v>
      </c>
      <c r="U42" s="33">
        <f t="shared" si="0"/>
        <v>15816</v>
      </c>
      <c r="V42" s="34">
        <f t="shared" si="1"/>
        <v>0</v>
      </c>
      <c r="W42" s="14"/>
    </row>
    <row r="43" spans="1:23">
      <c r="A43" s="19">
        <v>10872</v>
      </c>
      <c r="B43" s="1" t="s">
        <v>757</v>
      </c>
      <c r="C43" s="1" t="s">
        <v>6</v>
      </c>
      <c r="D43" s="1" t="s">
        <v>758</v>
      </c>
      <c r="E43" s="1" t="s">
        <v>759</v>
      </c>
      <c r="F43" s="1" t="s">
        <v>72</v>
      </c>
      <c r="G43" s="2">
        <v>33702</v>
      </c>
      <c r="H43" s="52">
        <f t="shared" si="2"/>
        <v>9.7042541276945293E-3</v>
      </c>
      <c r="I43" s="11">
        <v>101101</v>
      </c>
      <c r="J43" s="11">
        <v>145499</v>
      </c>
      <c r="K43" s="17">
        <v>7748999</v>
      </c>
      <c r="L43" s="11"/>
      <c r="U43" s="33">
        <f t="shared" si="0"/>
        <v>6833249.1499999994</v>
      </c>
      <c r="V43" s="34">
        <f t="shared" si="1"/>
        <v>6586649.1499999994</v>
      </c>
    </row>
    <row r="44" spans="1:23">
      <c r="A44" s="19">
        <v>19623</v>
      </c>
      <c r="B44" s="2" t="s">
        <v>131</v>
      </c>
      <c r="C44" s="2" t="s">
        <v>32</v>
      </c>
      <c r="D44" s="2" t="s">
        <v>132</v>
      </c>
      <c r="E44" s="2" t="s">
        <v>133</v>
      </c>
      <c r="F44" s="2" t="s">
        <v>58</v>
      </c>
      <c r="G44" s="2">
        <v>76710</v>
      </c>
      <c r="H44" s="52">
        <f t="shared" si="2"/>
        <v>-9.9117395779612124E-6</v>
      </c>
      <c r="I44" s="11"/>
      <c r="J44" s="11"/>
      <c r="K44" s="17">
        <v>-8211</v>
      </c>
      <c r="L44" s="11"/>
      <c r="U44" s="33">
        <f t="shared" si="0"/>
        <v>-6979.3499999999995</v>
      </c>
      <c r="V44" s="34">
        <f t="shared" si="1"/>
        <v>-6979.3499999999995</v>
      </c>
    </row>
    <row r="45" spans="1:23">
      <c r="A45" s="19">
        <v>40142</v>
      </c>
      <c r="B45" s="2" t="s">
        <v>134</v>
      </c>
      <c r="C45" s="2" t="s">
        <v>32</v>
      </c>
      <c r="D45" s="2" t="s">
        <v>135</v>
      </c>
      <c r="E45" s="2" t="s">
        <v>89</v>
      </c>
      <c r="F45" s="2" t="s">
        <v>36</v>
      </c>
      <c r="G45" s="2" t="s">
        <v>90</v>
      </c>
      <c r="H45" s="52">
        <f t="shared" si="2"/>
        <v>7.5304992995188838E-5</v>
      </c>
      <c r="I45" s="11">
        <v>14576</v>
      </c>
      <c r="J45" s="11">
        <v>30018</v>
      </c>
      <c r="L45" s="11">
        <v>8432</v>
      </c>
      <c r="U45" s="33">
        <f t="shared" si="0"/>
        <v>53026</v>
      </c>
      <c r="V45" s="34">
        <f t="shared" si="1"/>
        <v>0</v>
      </c>
      <c r="W45" s="14"/>
    </row>
    <row r="46" spans="1:23">
      <c r="A46" s="19">
        <v>19488</v>
      </c>
      <c r="B46" s="2" t="s">
        <v>137</v>
      </c>
      <c r="C46" s="2" t="s">
        <v>136</v>
      </c>
      <c r="D46" s="2" t="s">
        <v>138</v>
      </c>
      <c r="E46" s="2" t="s">
        <v>139</v>
      </c>
      <c r="F46" s="2" t="s">
        <v>140</v>
      </c>
      <c r="G46" s="2" t="s">
        <v>141</v>
      </c>
      <c r="H46" s="52">
        <f t="shared" si="2"/>
        <v>5.5641564997388049E-6</v>
      </c>
      <c r="I46" s="11"/>
      <c r="J46" s="11"/>
      <c r="K46" s="17" t="s">
        <v>879</v>
      </c>
      <c r="L46" s="11">
        <v>3918</v>
      </c>
      <c r="U46" s="33">
        <v>3918</v>
      </c>
      <c r="V46" s="34">
        <f>0*0.85</f>
        <v>0</v>
      </c>
    </row>
    <row r="47" spans="1:23">
      <c r="A47" s="19">
        <v>23396</v>
      </c>
      <c r="B47" s="2" t="s">
        <v>142</v>
      </c>
      <c r="C47" s="2" t="s">
        <v>136</v>
      </c>
      <c r="D47" s="2" t="s">
        <v>138</v>
      </c>
      <c r="E47" s="2" t="s">
        <v>139</v>
      </c>
      <c r="F47" s="2" t="s">
        <v>140</v>
      </c>
      <c r="G47" s="2" t="s">
        <v>141</v>
      </c>
      <c r="H47" s="52">
        <f t="shared" si="2"/>
        <v>7.2797004128793051E-6</v>
      </c>
      <c r="I47" s="11" t="s">
        <v>195</v>
      </c>
      <c r="J47" s="11"/>
      <c r="L47" s="11">
        <v>5126</v>
      </c>
      <c r="U47" s="33">
        <f t="shared" si="0"/>
        <v>5126</v>
      </c>
      <c r="V47" s="34">
        <f t="shared" si="1"/>
        <v>0</v>
      </c>
    </row>
    <row r="48" spans="1:23">
      <c r="A48" s="19">
        <v>42390</v>
      </c>
      <c r="B48" s="2" t="s">
        <v>828</v>
      </c>
      <c r="C48" s="2" t="s">
        <v>385</v>
      </c>
      <c r="D48" s="2" t="s">
        <v>829</v>
      </c>
      <c r="E48" s="2" t="s">
        <v>830</v>
      </c>
      <c r="F48" s="2" t="s">
        <v>16</v>
      </c>
      <c r="G48" s="2">
        <v>18702</v>
      </c>
      <c r="H48" s="52">
        <f t="shared" si="2"/>
        <v>1.5917918464260431E-3</v>
      </c>
      <c r="I48" s="11">
        <v>68275</v>
      </c>
      <c r="J48" s="11">
        <v>14015</v>
      </c>
      <c r="L48" s="11">
        <v>1038570</v>
      </c>
      <c r="U48" s="33">
        <f t="shared" si="0"/>
        <v>1120860</v>
      </c>
      <c r="V48" s="34">
        <f t="shared" si="1"/>
        <v>0</v>
      </c>
      <c r="W48" s="14"/>
    </row>
    <row r="49" spans="1:23">
      <c r="A49" s="19">
        <v>19976</v>
      </c>
      <c r="B49" s="2" t="s">
        <v>144</v>
      </c>
      <c r="C49" s="2" t="s">
        <v>143</v>
      </c>
      <c r="D49" s="2" t="s">
        <v>145</v>
      </c>
      <c r="E49" s="2" t="s">
        <v>146</v>
      </c>
      <c r="F49" s="2" t="s">
        <v>30</v>
      </c>
      <c r="G49" s="2" t="s">
        <v>147</v>
      </c>
      <c r="H49" s="52">
        <f t="shared" si="2"/>
        <v>4.5693453900255117E-3</v>
      </c>
      <c r="I49" s="11">
        <v>28113</v>
      </c>
      <c r="J49" s="11">
        <v>159566</v>
      </c>
      <c r="K49" s="17">
        <v>3857809</v>
      </c>
      <c r="L49" s="11"/>
      <c r="M49" s="17">
        <v>-2920</v>
      </c>
      <c r="N49" s="17">
        <v>-12443</v>
      </c>
      <c r="O49" s="17">
        <v>-275235</v>
      </c>
      <c r="U49" s="33">
        <f t="shared" si="0"/>
        <v>3217503.9</v>
      </c>
      <c r="V49" s="34">
        <f t="shared" si="1"/>
        <v>3045187.9</v>
      </c>
    </row>
    <row r="50" spans="1:23">
      <c r="A50" s="19">
        <v>15954</v>
      </c>
      <c r="B50" s="1" t="s">
        <v>148</v>
      </c>
      <c r="C50" s="2" t="s">
        <v>32</v>
      </c>
      <c r="D50" s="1" t="s">
        <v>149</v>
      </c>
      <c r="E50" s="2" t="s">
        <v>98</v>
      </c>
      <c r="F50" s="2" t="s">
        <v>58</v>
      </c>
      <c r="G50" s="1" t="s">
        <v>150</v>
      </c>
      <c r="H50" s="52">
        <f t="shared" si="2"/>
        <v>2.4147984760147703E-4</v>
      </c>
      <c r="I50" s="11">
        <v>311</v>
      </c>
      <c r="J50" s="11">
        <v>413</v>
      </c>
      <c r="L50" s="11">
        <v>169314</v>
      </c>
      <c r="U50" s="33">
        <f t="shared" si="0"/>
        <v>170038</v>
      </c>
      <c r="V50" s="34">
        <f t="shared" si="1"/>
        <v>0</v>
      </c>
    </row>
    <row r="51" spans="1:23">
      <c r="A51" s="19">
        <v>11853</v>
      </c>
      <c r="B51" s="1" t="s">
        <v>731</v>
      </c>
      <c r="C51" s="2" t="s">
        <v>32</v>
      </c>
      <c r="D51" s="1" t="s">
        <v>732</v>
      </c>
      <c r="E51" s="2" t="s">
        <v>547</v>
      </c>
      <c r="F51" s="2" t="s">
        <v>58</v>
      </c>
      <c r="G51" s="1">
        <v>77701</v>
      </c>
      <c r="H51" s="52">
        <f t="shared" si="2"/>
        <v>0</v>
      </c>
      <c r="I51" s="11"/>
      <c r="J51" s="11"/>
      <c r="L51" s="11"/>
      <c r="U51" s="33">
        <f t="shared" si="0"/>
        <v>0</v>
      </c>
      <c r="V51" s="34">
        <f t="shared" si="1"/>
        <v>0</v>
      </c>
    </row>
    <row r="52" spans="1:23">
      <c r="A52" s="19">
        <v>43460</v>
      </c>
      <c r="B52" s="2" t="s">
        <v>152</v>
      </c>
      <c r="C52" s="2" t="s">
        <v>151</v>
      </c>
      <c r="D52" s="15" t="s">
        <v>153</v>
      </c>
      <c r="E52" s="2" t="s">
        <v>154</v>
      </c>
      <c r="F52" s="2" t="s">
        <v>155</v>
      </c>
      <c r="G52" s="2">
        <v>6067</v>
      </c>
      <c r="H52" s="52">
        <f t="shared" si="2"/>
        <v>2.9643824836093772E-4</v>
      </c>
      <c r="I52" s="11">
        <v>-32985</v>
      </c>
      <c r="J52" s="11"/>
      <c r="K52" s="17">
        <v>5447</v>
      </c>
      <c r="L52" s="11">
        <v>237092</v>
      </c>
      <c r="U52" s="33">
        <f t="shared" si="0"/>
        <v>208736.95</v>
      </c>
      <c r="V52" s="34">
        <f t="shared" si="1"/>
        <v>4629.95</v>
      </c>
    </row>
    <row r="53" spans="1:23">
      <c r="A53" s="19">
        <v>11150</v>
      </c>
      <c r="B53" s="2" t="s">
        <v>157</v>
      </c>
      <c r="C53" s="2" t="s">
        <v>156</v>
      </c>
      <c r="D53" s="2" t="s">
        <v>158</v>
      </c>
      <c r="E53" s="2" t="s">
        <v>159</v>
      </c>
      <c r="F53" s="2" t="s">
        <v>63</v>
      </c>
      <c r="G53" s="2" t="s">
        <v>160</v>
      </c>
      <c r="H53" s="52">
        <f t="shared" si="2"/>
        <v>5.1210974020388274E-4</v>
      </c>
      <c r="I53" s="11">
        <v>481</v>
      </c>
      <c r="J53" s="11">
        <v>6520</v>
      </c>
      <c r="L53" s="11">
        <v>353601</v>
      </c>
      <c r="U53" s="33">
        <f t="shared" si="0"/>
        <v>360602</v>
      </c>
      <c r="V53" s="34">
        <f t="shared" si="1"/>
        <v>0</v>
      </c>
      <c r="W53" s="14"/>
    </row>
    <row r="54" spans="1:23">
      <c r="A54" s="19">
        <v>19801</v>
      </c>
      <c r="B54" s="2" t="s">
        <v>161</v>
      </c>
      <c r="C54" s="2" t="s">
        <v>6</v>
      </c>
      <c r="D54" s="2" t="s">
        <v>162</v>
      </c>
      <c r="E54" s="2" t="s">
        <v>163</v>
      </c>
      <c r="F54" s="2" t="s">
        <v>58</v>
      </c>
      <c r="G54" s="2">
        <v>78216</v>
      </c>
      <c r="H54" s="52">
        <f t="shared" si="2"/>
        <v>0</v>
      </c>
      <c r="I54" s="11"/>
      <c r="J54" s="11"/>
      <c r="L54" s="11"/>
      <c r="U54" s="33">
        <f t="shared" si="0"/>
        <v>0</v>
      </c>
      <c r="V54" s="34">
        <f t="shared" si="1"/>
        <v>0</v>
      </c>
    </row>
    <row r="55" spans="1:23">
      <c r="A55" s="19">
        <v>41459</v>
      </c>
      <c r="B55" s="2" t="s">
        <v>165</v>
      </c>
      <c r="C55" s="2" t="s">
        <v>164</v>
      </c>
      <c r="D55" s="2" t="s">
        <v>166</v>
      </c>
      <c r="E55" s="2" t="s">
        <v>167</v>
      </c>
      <c r="F55" s="2" t="s">
        <v>168</v>
      </c>
      <c r="G55" s="2">
        <v>66048</v>
      </c>
      <c r="H55" s="52">
        <f t="shared" si="2"/>
        <v>8.7492569151895942E-4</v>
      </c>
      <c r="I55" s="11">
        <v>21098</v>
      </c>
      <c r="J55" s="11">
        <v>43528</v>
      </c>
      <c r="K55" s="17">
        <v>648768</v>
      </c>
      <c r="L55" s="11"/>
      <c r="U55" s="33">
        <f t="shared" si="0"/>
        <v>616078.79999999993</v>
      </c>
      <c r="V55" s="34">
        <f t="shared" si="1"/>
        <v>551452.79999999993</v>
      </c>
      <c r="W55" s="14"/>
    </row>
    <row r="56" spans="1:23">
      <c r="A56" s="19">
        <v>21865</v>
      </c>
      <c r="B56" s="2" t="s">
        <v>169</v>
      </c>
      <c r="C56" s="2" t="s">
        <v>32</v>
      </c>
      <c r="D56" s="2" t="s">
        <v>66</v>
      </c>
      <c r="E56" s="2" t="s">
        <v>67</v>
      </c>
      <c r="F56" s="2" t="s">
        <v>41</v>
      </c>
      <c r="G56" s="2">
        <v>94998</v>
      </c>
      <c r="H56" s="52">
        <f t="shared" si="2"/>
        <v>1.175403207905518E-4</v>
      </c>
      <c r="I56" s="11"/>
      <c r="J56" s="11"/>
      <c r="L56" s="11">
        <v>82766</v>
      </c>
      <c r="U56" s="33">
        <f t="shared" si="0"/>
        <v>82766</v>
      </c>
      <c r="V56" s="34">
        <f t="shared" si="1"/>
        <v>0</v>
      </c>
      <c r="W56" s="14"/>
    </row>
    <row r="57" spans="1:23">
      <c r="A57" s="19">
        <v>35629</v>
      </c>
      <c r="B57" s="2" t="s">
        <v>170</v>
      </c>
      <c r="C57" s="2" t="s">
        <v>6</v>
      </c>
      <c r="D57" s="2" t="s">
        <v>171</v>
      </c>
      <c r="E57" s="2" t="s">
        <v>172</v>
      </c>
      <c r="F57" s="2" t="s">
        <v>58</v>
      </c>
      <c r="G57" s="2">
        <v>78731</v>
      </c>
      <c r="H57" s="52">
        <f t="shared" si="2"/>
        <v>6.1435786160975166E-6</v>
      </c>
      <c r="I57" s="11">
        <v>984</v>
      </c>
      <c r="J57" s="11">
        <v>2506</v>
      </c>
      <c r="L57" s="11">
        <v>836</v>
      </c>
      <c r="U57" s="33">
        <f t="shared" si="0"/>
        <v>4326</v>
      </c>
      <c r="V57" s="34">
        <f t="shared" si="1"/>
        <v>0</v>
      </c>
    </row>
    <row r="58" spans="1:23">
      <c r="A58" s="19">
        <v>27154</v>
      </c>
      <c r="B58" s="2" t="s">
        <v>173</v>
      </c>
      <c r="C58" s="2" t="s">
        <v>6</v>
      </c>
      <c r="D58" s="2" t="s">
        <v>174</v>
      </c>
      <c r="E58" s="2" t="s">
        <v>175</v>
      </c>
      <c r="F58" s="2" t="s">
        <v>176</v>
      </c>
      <c r="G58" s="2" t="s">
        <v>177</v>
      </c>
      <c r="H58" s="52">
        <f t="shared" si="2"/>
        <v>1.5309951287757577E-3</v>
      </c>
      <c r="I58" s="11">
        <v>17180</v>
      </c>
      <c r="J58" s="11">
        <v>32331</v>
      </c>
      <c r="L58" s="11">
        <v>1028539</v>
      </c>
      <c r="U58" s="33">
        <f t="shared" si="0"/>
        <v>1078050</v>
      </c>
      <c r="V58" s="34">
        <f t="shared" si="1"/>
        <v>0</v>
      </c>
    </row>
    <row r="59" spans="1:23">
      <c r="A59" s="19">
        <v>19062</v>
      </c>
      <c r="B59" s="2" t="s">
        <v>178</v>
      </c>
      <c r="C59" s="2" t="s">
        <v>32</v>
      </c>
      <c r="D59" s="2" t="s">
        <v>179</v>
      </c>
      <c r="E59" s="2" t="s">
        <v>180</v>
      </c>
      <c r="F59" s="2" t="s">
        <v>155</v>
      </c>
      <c r="G59" s="2" t="s">
        <v>181</v>
      </c>
      <c r="H59" s="52">
        <f t="shared" si="2"/>
        <v>2.2102965525940484E-4</v>
      </c>
      <c r="I59" s="11">
        <v>84563</v>
      </c>
      <c r="J59" s="11">
        <v>71075</v>
      </c>
      <c r="L59" s="11"/>
      <c r="U59" s="33">
        <f t="shared" si="0"/>
        <v>155638</v>
      </c>
      <c r="V59" s="34">
        <f t="shared" si="1"/>
        <v>0</v>
      </c>
    </row>
    <row r="60" spans="1:23">
      <c r="A60" s="19">
        <v>33022</v>
      </c>
      <c r="B60" s="1" t="s">
        <v>182</v>
      </c>
      <c r="C60" s="1" t="s">
        <v>136</v>
      </c>
      <c r="D60" s="1" t="s">
        <v>183</v>
      </c>
      <c r="E60" s="1" t="s">
        <v>103</v>
      </c>
      <c r="F60" s="1" t="s">
        <v>104</v>
      </c>
      <c r="G60" s="2">
        <v>10004</v>
      </c>
      <c r="H60" s="52">
        <f t="shared" si="2"/>
        <v>5.556629692835126E-5</v>
      </c>
      <c r="I60" s="11">
        <v>27479</v>
      </c>
      <c r="J60" s="11">
        <v>11648</v>
      </c>
      <c r="L60" s="11"/>
      <c r="U60" s="33">
        <f t="shared" si="0"/>
        <v>39127</v>
      </c>
      <c r="V60" s="34">
        <f t="shared" si="1"/>
        <v>0</v>
      </c>
      <c r="W60" s="14"/>
    </row>
    <row r="61" spans="1:23">
      <c r="A61" s="19">
        <v>37273</v>
      </c>
      <c r="B61" s="2" t="s">
        <v>184</v>
      </c>
      <c r="C61" s="2" t="s">
        <v>136</v>
      </c>
      <c r="D61" s="2" t="s">
        <v>185</v>
      </c>
      <c r="E61" s="2" t="s">
        <v>186</v>
      </c>
      <c r="F61" s="2" t="s">
        <v>127</v>
      </c>
      <c r="G61" s="2">
        <v>3002</v>
      </c>
      <c r="H61" s="52">
        <f t="shared" si="2"/>
        <v>2.9792663892233415E-4</v>
      </c>
      <c r="I61" s="11">
        <v>996</v>
      </c>
      <c r="J61" s="11">
        <v>143647</v>
      </c>
      <c r="L61" s="11">
        <v>65142</v>
      </c>
      <c r="U61" s="33">
        <f t="shared" si="0"/>
        <v>209785</v>
      </c>
      <c r="V61" s="34">
        <f t="shared" si="1"/>
        <v>0</v>
      </c>
    </row>
    <row r="62" spans="1:23">
      <c r="A62" s="19">
        <v>20370</v>
      </c>
      <c r="B62" s="2" t="s">
        <v>856</v>
      </c>
      <c r="C62" s="2" t="s">
        <v>32</v>
      </c>
      <c r="D62" s="2" t="s">
        <v>185</v>
      </c>
      <c r="E62" s="2" t="s">
        <v>186</v>
      </c>
      <c r="F62" s="2" t="s">
        <v>104</v>
      </c>
      <c r="G62" s="2">
        <v>30022</v>
      </c>
      <c r="H62" s="52">
        <f t="shared" si="2"/>
        <v>0</v>
      </c>
      <c r="I62" s="11"/>
      <c r="J62" s="11"/>
      <c r="L62" s="11"/>
      <c r="U62" s="33">
        <f t="shared" si="0"/>
        <v>0</v>
      </c>
      <c r="V62" s="34">
        <f t="shared" si="1"/>
        <v>0</v>
      </c>
    </row>
    <row r="63" spans="1:23">
      <c r="A63" s="19">
        <v>24813</v>
      </c>
      <c r="B63" s="2" t="s">
        <v>187</v>
      </c>
      <c r="C63" s="2" t="s">
        <v>108</v>
      </c>
      <c r="D63" s="2" t="s">
        <v>188</v>
      </c>
      <c r="E63" s="2" t="s">
        <v>189</v>
      </c>
      <c r="F63" s="2" t="s">
        <v>41</v>
      </c>
      <c r="G63" s="2" t="s">
        <v>190</v>
      </c>
      <c r="H63" s="52">
        <f t="shared" si="2"/>
        <v>0</v>
      </c>
      <c r="I63" s="11"/>
      <c r="J63" s="11"/>
      <c r="L63" s="11"/>
      <c r="U63" s="33">
        <f t="shared" si="0"/>
        <v>0</v>
      </c>
      <c r="V63" s="34">
        <f t="shared" si="1"/>
        <v>0</v>
      </c>
    </row>
    <row r="64" spans="1:23">
      <c r="A64" s="19">
        <v>18279</v>
      </c>
      <c r="B64" s="2" t="s">
        <v>192</v>
      </c>
      <c r="C64" s="2" t="s">
        <v>32</v>
      </c>
      <c r="D64" s="2" t="s">
        <v>193</v>
      </c>
      <c r="E64" s="2" t="s">
        <v>194</v>
      </c>
      <c r="F64" s="2" t="s">
        <v>16</v>
      </c>
      <c r="G64" s="2">
        <v>19106</v>
      </c>
      <c r="H64" s="52">
        <f t="shared" si="2"/>
        <v>-2.5311089449603058E-5</v>
      </c>
      <c r="I64" s="11"/>
      <c r="J64" s="11"/>
      <c r="K64" s="17">
        <v>-20968</v>
      </c>
      <c r="L64" s="11"/>
      <c r="U64" s="33">
        <f t="shared" si="0"/>
        <v>-17822.8</v>
      </c>
      <c r="V64" s="34">
        <f t="shared" si="1"/>
        <v>-17822.8</v>
      </c>
      <c r="W64" s="14"/>
    </row>
    <row r="65" spans="1:23">
      <c r="A65" s="19">
        <v>38911</v>
      </c>
      <c r="B65" s="1" t="s">
        <v>196</v>
      </c>
      <c r="C65" s="2" t="s">
        <v>32</v>
      </c>
      <c r="D65" s="1" t="s">
        <v>197</v>
      </c>
      <c r="E65" s="2" t="s">
        <v>189</v>
      </c>
      <c r="F65" s="2" t="s">
        <v>58</v>
      </c>
      <c r="G65" s="1" t="s">
        <v>198</v>
      </c>
      <c r="H65" s="52">
        <f t="shared" si="2"/>
        <v>2.72548518286721E-4</v>
      </c>
      <c r="I65" s="11">
        <v>433</v>
      </c>
      <c r="J65" s="11">
        <v>24313</v>
      </c>
      <c r="L65" s="11">
        <v>167169</v>
      </c>
      <c r="U65" s="33">
        <f t="shared" si="0"/>
        <v>191915</v>
      </c>
      <c r="V65" s="34">
        <f t="shared" si="1"/>
        <v>0</v>
      </c>
      <c r="W65" s="14"/>
    </row>
    <row r="66" spans="1:23">
      <c r="A66" s="19">
        <v>29580</v>
      </c>
      <c r="B66" s="2" t="s">
        <v>199</v>
      </c>
      <c r="C66" s="2" t="s">
        <v>32</v>
      </c>
      <c r="D66" s="15" t="s">
        <v>200</v>
      </c>
      <c r="E66" s="2" t="s">
        <v>201</v>
      </c>
      <c r="F66" s="2" t="s">
        <v>37</v>
      </c>
      <c r="G66" s="1">
        <v>50311</v>
      </c>
      <c r="H66" s="52">
        <f t="shared" si="2"/>
        <v>4.1722084773666786E-4</v>
      </c>
      <c r="I66" s="11">
        <v>73398</v>
      </c>
      <c r="J66" s="11">
        <v>127797</v>
      </c>
      <c r="L66" s="11">
        <v>92591</v>
      </c>
      <c r="U66" s="33">
        <f t="shared" si="0"/>
        <v>293786</v>
      </c>
      <c r="V66" s="34">
        <f t="shared" si="1"/>
        <v>0</v>
      </c>
      <c r="W66" s="14"/>
    </row>
    <row r="67" spans="1:23" ht="15">
      <c r="A67" s="19">
        <v>20044</v>
      </c>
      <c r="B67" s="2" t="s">
        <v>868</v>
      </c>
      <c r="C67" s="2" t="s">
        <v>869</v>
      </c>
      <c r="D67" s="39" t="s">
        <v>870</v>
      </c>
      <c r="E67" s="2" t="s">
        <v>285</v>
      </c>
      <c r="F67" s="2" t="s">
        <v>286</v>
      </c>
      <c r="G67" s="1">
        <v>68102</v>
      </c>
      <c r="H67" s="52">
        <f t="shared" si="2"/>
        <v>7.145354010409858E-5</v>
      </c>
      <c r="I67" s="11">
        <v>11660</v>
      </c>
      <c r="J67" s="11">
        <v>6513</v>
      </c>
      <c r="L67" s="11">
        <v>32141</v>
      </c>
      <c r="U67" s="33">
        <f t="shared" si="0"/>
        <v>50314</v>
      </c>
      <c r="V67" s="34">
        <f t="shared" ref="V67:V130" si="3">(K67+O67)*0.85</f>
        <v>0</v>
      </c>
    </row>
    <row r="68" spans="1:23">
      <c r="A68" s="19">
        <v>22276</v>
      </c>
      <c r="B68" s="2" t="s">
        <v>763</v>
      </c>
      <c r="C68" s="2" t="s">
        <v>6</v>
      </c>
      <c r="D68" s="15" t="s">
        <v>764</v>
      </c>
      <c r="E68" s="2" t="s">
        <v>285</v>
      </c>
      <c r="F68" s="2" t="s">
        <v>286</v>
      </c>
      <c r="G68" s="1">
        <v>68131</v>
      </c>
      <c r="H68" s="52">
        <f t="shared" ref="H68:H131" si="4">U68/$K$321</f>
        <v>2.0362568948495383E-4</v>
      </c>
      <c r="I68" s="11">
        <v>594</v>
      </c>
      <c r="J68" s="11">
        <v>132</v>
      </c>
      <c r="L68" s="11">
        <v>142657</v>
      </c>
      <c r="U68" s="33">
        <f t="shared" si="0"/>
        <v>143383</v>
      </c>
      <c r="V68" s="34">
        <f t="shared" si="3"/>
        <v>0</v>
      </c>
    </row>
    <row r="69" spans="1:23">
      <c r="A69" s="19">
        <v>20095</v>
      </c>
      <c r="B69" s="2" t="s">
        <v>733</v>
      </c>
      <c r="C69" s="2" t="s">
        <v>81</v>
      </c>
      <c r="D69" s="2" t="s">
        <v>202</v>
      </c>
      <c r="E69" s="2" t="s">
        <v>203</v>
      </c>
      <c r="F69" s="2" t="s">
        <v>36</v>
      </c>
      <c r="G69" s="2" t="s">
        <v>204</v>
      </c>
      <c r="H69" s="52">
        <f t="shared" si="4"/>
        <v>1.5866650968180654E-4</v>
      </c>
      <c r="I69" s="11"/>
      <c r="J69" s="11"/>
      <c r="L69" s="11">
        <v>111725</v>
      </c>
      <c r="U69" s="33">
        <f t="shared" ref="U69:U132" si="5">SUM(I69:J69,L69:N69,P69:T69,V69)</f>
        <v>111725</v>
      </c>
      <c r="V69" s="34">
        <f t="shared" si="3"/>
        <v>0</v>
      </c>
    </row>
    <row r="70" spans="1:23">
      <c r="A70" s="19">
        <v>20109</v>
      </c>
      <c r="B70" s="2" t="s">
        <v>734</v>
      </c>
      <c r="C70" s="2" t="s">
        <v>81</v>
      </c>
      <c r="D70" s="2" t="s">
        <v>202</v>
      </c>
      <c r="E70" s="2" t="s">
        <v>203</v>
      </c>
      <c r="F70" s="2" t="s">
        <v>36</v>
      </c>
      <c r="G70" s="2" t="s">
        <v>205</v>
      </c>
      <c r="H70" s="52">
        <f t="shared" si="4"/>
        <v>2.818860193040213E-5</v>
      </c>
      <c r="I70" s="11">
        <v>158</v>
      </c>
      <c r="J70" s="11"/>
      <c r="L70" s="11">
        <v>19691</v>
      </c>
      <c r="U70" s="33">
        <f t="shared" si="5"/>
        <v>19849</v>
      </c>
      <c r="V70" s="34">
        <f t="shared" si="3"/>
        <v>0</v>
      </c>
    </row>
    <row r="71" spans="1:23">
      <c r="A71" s="19">
        <v>26611</v>
      </c>
      <c r="B71" s="2" t="s">
        <v>891</v>
      </c>
      <c r="C71" s="2" t="s">
        <v>17</v>
      </c>
      <c r="D71" s="2" t="s">
        <v>892</v>
      </c>
      <c r="E71" s="2" t="s">
        <v>103</v>
      </c>
      <c r="F71" s="2" t="s">
        <v>104</v>
      </c>
      <c r="G71" s="2">
        <v>10271</v>
      </c>
      <c r="H71" s="52">
        <f t="shared" si="4"/>
        <v>1.3964357034694148E-5</v>
      </c>
      <c r="I71" s="11"/>
      <c r="J71" s="11"/>
      <c r="L71" s="11">
        <v>9833</v>
      </c>
      <c r="U71" s="33">
        <f t="shared" si="5"/>
        <v>9833</v>
      </c>
      <c r="V71" s="34">
        <f t="shared" si="3"/>
        <v>0</v>
      </c>
    </row>
    <row r="72" spans="1:23">
      <c r="A72" s="19">
        <v>13528</v>
      </c>
      <c r="B72" s="2" t="s">
        <v>207</v>
      </c>
      <c r="C72" s="2" t="s">
        <v>206</v>
      </c>
      <c r="D72" s="2" t="s">
        <v>208</v>
      </c>
      <c r="E72" s="2" t="s">
        <v>209</v>
      </c>
      <c r="F72" s="2" t="s">
        <v>210</v>
      </c>
      <c r="G72" s="2" t="s">
        <v>211</v>
      </c>
      <c r="H72" s="52">
        <f t="shared" si="4"/>
        <v>4.381415365178323E-3</v>
      </c>
      <c r="I72" s="11">
        <v>149</v>
      </c>
      <c r="J72" s="11">
        <v>761</v>
      </c>
      <c r="L72" s="11">
        <v>3084263</v>
      </c>
      <c r="U72" s="33">
        <f t="shared" si="5"/>
        <v>3085173</v>
      </c>
      <c r="V72" s="34">
        <f t="shared" si="3"/>
        <v>0</v>
      </c>
    </row>
    <row r="73" spans="1:23">
      <c r="A73" s="19">
        <v>20117</v>
      </c>
      <c r="B73" s="2" t="s">
        <v>213</v>
      </c>
      <c r="C73" s="2" t="s">
        <v>206</v>
      </c>
      <c r="D73" s="2" t="s">
        <v>214</v>
      </c>
      <c r="E73" s="2" t="s">
        <v>215</v>
      </c>
      <c r="F73" s="2" t="s">
        <v>41</v>
      </c>
      <c r="G73" s="2" t="s">
        <v>216</v>
      </c>
      <c r="H73" s="52">
        <f t="shared" si="4"/>
        <v>1.1686787160132034E-3</v>
      </c>
      <c r="I73" s="11"/>
      <c r="J73" s="11"/>
      <c r="K73" s="17">
        <v>968147</v>
      </c>
      <c r="L73" s="11"/>
      <c r="U73" s="33">
        <f t="shared" si="5"/>
        <v>822924.95</v>
      </c>
      <c r="V73" s="34">
        <f t="shared" si="3"/>
        <v>822924.95</v>
      </c>
    </row>
    <row r="74" spans="1:23">
      <c r="A74" s="19">
        <v>10472</v>
      </c>
      <c r="B74" s="2" t="s">
        <v>218</v>
      </c>
      <c r="C74" s="2" t="s">
        <v>217</v>
      </c>
      <c r="D74" s="2" t="s">
        <v>219</v>
      </c>
      <c r="E74" s="2" t="s">
        <v>220</v>
      </c>
      <c r="F74" s="2" t="s">
        <v>21</v>
      </c>
      <c r="G74" s="2" t="s">
        <v>221</v>
      </c>
      <c r="H74" s="52">
        <f t="shared" si="4"/>
        <v>1.230675533318952E-4</v>
      </c>
      <c r="I74" s="11">
        <v>273</v>
      </c>
      <c r="J74" s="11">
        <v>1011</v>
      </c>
      <c r="L74" s="11">
        <v>85374</v>
      </c>
      <c r="U74" s="33">
        <f t="shared" si="5"/>
        <v>86658</v>
      </c>
      <c r="V74" s="34">
        <f t="shared" si="3"/>
        <v>0</v>
      </c>
      <c r="W74" s="14"/>
    </row>
    <row r="75" spans="1:23">
      <c r="A75" s="19">
        <v>20230</v>
      </c>
      <c r="B75" s="2" t="s">
        <v>223</v>
      </c>
      <c r="C75" s="2" t="s">
        <v>222</v>
      </c>
      <c r="D75" s="2" t="s">
        <v>224</v>
      </c>
      <c r="E75" s="2" t="s">
        <v>225</v>
      </c>
      <c r="F75" s="2" t="s">
        <v>85</v>
      </c>
      <c r="G75" s="2" t="s">
        <v>226</v>
      </c>
      <c r="H75" s="52">
        <f t="shared" si="4"/>
        <v>9.7265656425777908E-3</v>
      </c>
      <c r="I75" s="11">
        <v>108733</v>
      </c>
      <c r="J75" s="11">
        <v>272957</v>
      </c>
      <c r="K75" s="17">
        <v>3829428</v>
      </c>
      <c r="L75" s="11">
        <v>3212256</v>
      </c>
      <c r="U75" s="33">
        <f t="shared" si="5"/>
        <v>6848959.7999999998</v>
      </c>
      <c r="V75" s="34">
        <f t="shared" si="3"/>
        <v>3255013.8</v>
      </c>
    </row>
    <row r="76" spans="1:23">
      <c r="A76" s="19">
        <v>25615</v>
      </c>
      <c r="B76" s="2" t="s">
        <v>227</v>
      </c>
      <c r="C76" s="2" t="s">
        <v>17</v>
      </c>
      <c r="D76" s="2" t="s">
        <v>179</v>
      </c>
      <c r="E76" s="2" t="s">
        <v>180</v>
      </c>
      <c r="F76" s="2" t="s">
        <v>155</v>
      </c>
      <c r="G76" s="2" t="s">
        <v>181</v>
      </c>
      <c r="H76" s="52">
        <f t="shared" si="4"/>
        <v>2.3797718410199877E-3</v>
      </c>
      <c r="I76" s="11">
        <v>47271</v>
      </c>
      <c r="J76" s="11">
        <v>106608</v>
      </c>
      <c r="L76" s="11">
        <v>1536053</v>
      </c>
      <c r="N76" s="17">
        <v>-274</v>
      </c>
      <c r="P76" s="17">
        <v>-13942</v>
      </c>
      <c r="U76" s="33">
        <f t="shared" si="5"/>
        <v>1675716</v>
      </c>
      <c r="V76" s="34">
        <f t="shared" si="3"/>
        <v>0</v>
      </c>
      <c r="W76" s="14"/>
    </row>
    <row r="77" spans="1:23" ht="12.75">
      <c r="A77" s="19">
        <v>12777</v>
      </c>
      <c r="B77" s="2" t="s">
        <v>885</v>
      </c>
      <c r="C77" s="2" t="s">
        <v>32</v>
      </c>
      <c r="D77" s="46" t="s">
        <v>886</v>
      </c>
      <c r="E77" s="2" t="s">
        <v>103</v>
      </c>
      <c r="F77" s="2" t="s">
        <v>104</v>
      </c>
      <c r="G77" s="2">
        <v>10036</v>
      </c>
      <c r="H77" s="52">
        <f t="shared" si="4"/>
        <v>1.2457575501712302E-6</v>
      </c>
      <c r="I77" s="11"/>
      <c r="J77" s="11"/>
      <c r="K77" s="17">
        <v>1032</v>
      </c>
      <c r="L77" s="11"/>
      <c r="U77" s="33">
        <f t="shared" si="5"/>
        <v>877.19999999999993</v>
      </c>
      <c r="V77" s="34">
        <f t="shared" si="3"/>
        <v>877.19999999999993</v>
      </c>
      <c r="W77" s="14"/>
    </row>
    <row r="78" spans="1:23" ht="12.75">
      <c r="A78" s="19">
        <v>10052</v>
      </c>
      <c r="B78" s="2" t="s">
        <v>887</v>
      </c>
      <c r="C78" s="2" t="s">
        <v>32</v>
      </c>
      <c r="D78" s="46" t="s">
        <v>888</v>
      </c>
      <c r="E78" s="2" t="s">
        <v>889</v>
      </c>
      <c r="F78" s="2" t="s">
        <v>63</v>
      </c>
      <c r="G78" s="2" t="s">
        <v>890</v>
      </c>
      <c r="H78" s="52">
        <f t="shared" si="4"/>
        <v>8.9448289212876125E-7</v>
      </c>
      <c r="I78" s="11"/>
      <c r="J78" s="11"/>
      <c r="K78" s="17">
        <v>741</v>
      </c>
      <c r="L78" s="11"/>
      <c r="U78" s="33">
        <f t="shared" si="5"/>
        <v>629.85</v>
      </c>
      <c r="V78" s="34">
        <f t="shared" si="3"/>
        <v>629.85</v>
      </c>
      <c r="W78" s="14"/>
    </row>
    <row r="79" spans="1:23">
      <c r="A79" s="19">
        <v>18767</v>
      </c>
      <c r="B79" s="2" t="s">
        <v>228</v>
      </c>
      <c r="C79" s="2" t="s">
        <v>17</v>
      </c>
      <c r="D79" s="2" t="s">
        <v>229</v>
      </c>
      <c r="E79" s="2" t="s">
        <v>230</v>
      </c>
      <c r="F79" s="2" t="s">
        <v>21</v>
      </c>
      <c r="G79" s="2" t="s">
        <v>231</v>
      </c>
      <c r="H79" s="52">
        <f t="shared" si="4"/>
        <v>3.4502343188612637E-3</v>
      </c>
      <c r="I79" s="11"/>
      <c r="J79" s="11">
        <v>134697</v>
      </c>
      <c r="L79" s="11">
        <v>2312633</v>
      </c>
      <c r="P79" s="17">
        <v>-17848</v>
      </c>
      <c r="T79" s="12"/>
      <c r="U79" s="33">
        <f t="shared" si="5"/>
        <v>2429482</v>
      </c>
      <c r="V79" s="34">
        <f t="shared" si="3"/>
        <v>0</v>
      </c>
    </row>
    <row r="80" spans="1:23">
      <c r="A80" s="19">
        <v>31534</v>
      </c>
      <c r="B80" s="2" t="s">
        <v>237</v>
      </c>
      <c r="C80" s="2" t="s">
        <v>236</v>
      </c>
      <c r="D80" s="2" t="s">
        <v>238</v>
      </c>
      <c r="E80" s="2" t="s">
        <v>239</v>
      </c>
      <c r="F80" s="2" t="s">
        <v>140</v>
      </c>
      <c r="G80" s="2" t="s">
        <v>240</v>
      </c>
      <c r="H80" s="52">
        <f t="shared" si="4"/>
        <v>2.1692257496403868E-4</v>
      </c>
      <c r="I80" s="11">
        <v>175</v>
      </c>
      <c r="J80" s="11">
        <v>269</v>
      </c>
      <c r="L80" s="11">
        <v>152302</v>
      </c>
      <c r="U80" s="33">
        <f t="shared" si="5"/>
        <v>152746</v>
      </c>
      <c r="V80" s="34">
        <f t="shared" si="3"/>
        <v>0</v>
      </c>
    </row>
    <row r="81" spans="1:23">
      <c r="A81" s="19">
        <v>41785</v>
      </c>
      <c r="B81" s="2" t="s">
        <v>242</v>
      </c>
      <c r="C81" s="2" t="s">
        <v>241</v>
      </c>
      <c r="D81" s="2" t="s">
        <v>243</v>
      </c>
      <c r="E81" s="2" t="s">
        <v>244</v>
      </c>
      <c r="F81" s="2" t="s">
        <v>245</v>
      </c>
      <c r="G81" s="37" t="s">
        <v>246</v>
      </c>
      <c r="H81" s="52">
        <f t="shared" si="4"/>
        <v>6.7992629080652068E-5</v>
      </c>
      <c r="I81" s="11">
        <v>18918</v>
      </c>
      <c r="J81" s="11"/>
      <c r="L81" s="11">
        <v>28959</v>
      </c>
      <c r="U81" s="33">
        <f t="shared" si="5"/>
        <v>47877</v>
      </c>
      <c r="V81" s="34">
        <f t="shared" si="3"/>
        <v>0</v>
      </c>
    </row>
    <row r="82" spans="1:23">
      <c r="A82" s="19">
        <v>40371</v>
      </c>
      <c r="B82" s="2" t="s">
        <v>864</v>
      </c>
      <c r="C82" s="2" t="s">
        <v>32</v>
      </c>
      <c r="D82" s="2" t="s">
        <v>865</v>
      </c>
      <c r="E82" s="2" t="s">
        <v>172</v>
      </c>
      <c r="F82" s="2" t="s">
        <v>58</v>
      </c>
      <c r="G82" s="2">
        <v>78714</v>
      </c>
      <c r="H82" s="52">
        <f t="shared" si="4"/>
        <v>1.1673651461932868E-6</v>
      </c>
      <c r="I82" s="11"/>
      <c r="J82" s="11"/>
      <c r="L82" s="11">
        <v>822</v>
      </c>
      <c r="U82" s="33">
        <f t="shared" si="5"/>
        <v>822</v>
      </c>
      <c r="V82" s="34">
        <f t="shared" si="3"/>
        <v>0</v>
      </c>
      <c r="W82" s="14"/>
    </row>
    <row r="83" spans="1:23">
      <c r="A83" s="19">
        <v>20443</v>
      </c>
      <c r="B83" s="1" t="s">
        <v>248</v>
      </c>
      <c r="C83" s="1" t="s">
        <v>247</v>
      </c>
      <c r="D83" s="1" t="s">
        <v>75</v>
      </c>
      <c r="E83" s="1" t="s">
        <v>35</v>
      </c>
      <c r="F83" s="1" t="s">
        <v>36</v>
      </c>
      <c r="G83" s="2">
        <v>60604</v>
      </c>
      <c r="H83" s="52">
        <f t="shared" si="4"/>
        <v>3.7135007220682778E-3</v>
      </c>
      <c r="I83" s="11">
        <v>484585</v>
      </c>
      <c r="J83" s="11">
        <v>407056</v>
      </c>
      <c r="L83" s="11">
        <v>1723220</v>
      </c>
      <c r="U83" s="33">
        <f t="shared" si="5"/>
        <v>2614861</v>
      </c>
      <c r="V83" s="34">
        <f t="shared" si="3"/>
        <v>0</v>
      </c>
    </row>
    <row r="84" spans="1:23">
      <c r="A84" s="19">
        <v>35289</v>
      </c>
      <c r="B84" s="1" t="s">
        <v>249</v>
      </c>
      <c r="C84" s="1" t="s">
        <v>32</v>
      </c>
      <c r="D84" s="1" t="s">
        <v>250</v>
      </c>
      <c r="E84" s="1" t="s">
        <v>35</v>
      </c>
      <c r="F84" s="1" t="s">
        <v>36</v>
      </c>
      <c r="G84" s="2">
        <v>60685</v>
      </c>
      <c r="H84" s="52">
        <f t="shared" si="4"/>
        <v>6.1924034503142147E-4</v>
      </c>
      <c r="I84" s="11">
        <v>7272</v>
      </c>
      <c r="J84" s="11">
        <v>2424</v>
      </c>
      <c r="L84" s="11">
        <v>426342</v>
      </c>
      <c r="U84" s="33">
        <f t="shared" si="5"/>
        <v>436038</v>
      </c>
      <c r="V84" s="34">
        <f t="shared" si="3"/>
        <v>0</v>
      </c>
    </row>
    <row r="85" spans="1:23">
      <c r="A85" s="19">
        <v>10804</v>
      </c>
      <c r="B85" s="1" t="s">
        <v>251</v>
      </c>
      <c r="C85" s="1" t="s">
        <v>118</v>
      </c>
      <c r="D85" s="1" t="s">
        <v>200</v>
      </c>
      <c r="E85" s="1" t="s">
        <v>201</v>
      </c>
      <c r="F85" s="1" t="s">
        <v>37</v>
      </c>
      <c r="G85" s="2">
        <v>50322</v>
      </c>
      <c r="H85" s="52">
        <f t="shared" si="4"/>
        <v>1.2628078980364329E-3</v>
      </c>
      <c r="I85" s="11">
        <v>44834</v>
      </c>
      <c r="J85" s="11">
        <v>73049</v>
      </c>
      <c r="L85" s="11">
        <v>771323</v>
      </c>
      <c r="U85" s="33">
        <f t="shared" si="5"/>
        <v>889206</v>
      </c>
      <c r="V85" s="34">
        <f t="shared" si="3"/>
        <v>0</v>
      </c>
    </row>
    <row r="86" spans="1:23">
      <c r="A86" s="19">
        <v>37206</v>
      </c>
      <c r="B86" s="2" t="s">
        <v>253</v>
      </c>
      <c r="C86" s="1" t="s">
        <v>252</v>
      </c>
      <c r="D86" s="2" t="s">
        <v>254</v>
      </c>
      <c r="E86" s="2" t="s">
        <v>78</v>
      </c>
      <c r="F86" s="2" t="s">
        <v>79</v>
      </c>
      <c r="G86" s="2" t="s">
        <v>255</v>
      </c>
      <c r="H86" s="52">
        <f t="shared" si="4"/>
        <v>2.7978135367548305E-4</v>
      </c>
      <c r="I86" s="11" t="s">
        <v>195</v>
      </c>
      <c r="J86" s="11" t="s">
        <v>195</v>
      </c>
      <c r="L86" s="11">
        <v>197008</v>
      </c>
      <c r="U86" s="33">
        <f t="shared" si="5"/>
        <v>197008</v>
      </c>
      <c r="V86" s="34">
        <f t="shared" si="3"/>
        <v>0</v>
      </c>
    </row>
    <row r="87" spans="1:23">
      <c r="A87" s="19">
        <v>18961</v>
      </c>
      <c r="B87" s="2" t="s">
        <v>760</v>
      </c>
      <c r="C87" s="1" t="s">
        <v>6</v>
      </c>
      <c r="D87" s="2" t="s">
        <v>761</v>
      </c>
      <c r="E87" s="2" t="s">
        <v>100</v>
      </c>
      <c r="F87" s="2" t="s">
        <v>85</v>
      </c>
      <c r="G87" s="2" t="s">
        <v>762</v>
      </c>
      <c r="H87" s="52">
        <f t="shared" si="4"/>
        <v>1.3588535045079963E-3</v>
      </c>
      <c r="I87" s="11"/>
      <c r="J87" s="11"/>
      <c r="K87" s="17">
        <v>1125690</v>
      </c>
      <c r="L87" s="11"/>
      <c r="U87" s="33">
        <f t="shared" si="5"/>
        <v>956836.5</v>
      </c>
      <c r="V87" s="34">
        <f t="shared" si="3"/>
        <v>956836.5</v>
      </c>
    </row>
    <row r="88" spans="1:23">
      <c r="A88" s="19">
        <v>31348</v>
      </c>
      <c r="B88" s="1" t="s">
        <v>256</v>
      </c>
      <c r="C88" s="1" t="s">
        <v>32</v>
      </c>
      <c r="D88" s="2" t="s">
        <v>257</v>
      </c>
      <c r="E88" s="2" t="s">
        <v>106</v>
      </c>
      <c r="F88" s="2" t="s">
        <v>107</v>
      </c>
      <c r="G88" s="2">
        <v>19801</v>
      </c>
      <c r="H88" s="52">
        <f t="shared" si="4"/>
        <v>1.8550738713077629E-4</v>
      </c>
      <c r="I88" s="11"/>
      <c r="J88" s="11"/>
      <c r="L88" s="11">
        <v>130625</v>
      </c>
      <c r="U88" s="33">
        <f t="shared" si="5"/>
        <v>130625</v>
      </c>
      <c r="V88" s="34">
        <f t="shared" si="3"/>
        <v>0</v>
      </c>
    </row>
    <row r="89" spans="1:23">
      <c r="A89" s="19">
        <v>10847</v>
      </c>
      <c r="B89" s="2" t="s">
        <v>259</v>
      </c>
      <c r="C89" s="2" t="s">
        <v>258</v>
      </c>
      <c r="D89" s="2" t="s">
        <v>260</v>
      </c>
      <c r="E89" s="2" t="s">
        <v>220</v>
      </c>
      <c r="F89" s="2" t="s">
        <v>21</v>
      </c>
      <c r="G89" s="2" t="s">
        <v>261</v>
      </c>
      <c r="H89" s="52">
        <f t="shared" si="4"/>
        <v>7.2883491400573062E-4</v>
      </c>
      <c r="I89" s="11"/>
      <c r="J89" s="11"/>
      <c r="L89" s="11">
        <v>513209</v>
      </c>
      <c r="U89" s="33">
        <f t="shared" si="5"/>
        <v>513209</v>
      </c>
      <c r="V89" s="34">
        <f t="shared" si="3"/>
        <v>0</v>
      </c>
    </row>
    <row r="90" spans="1:23">
      <c r="A90" s="19">
        <v>42587</v>
      </c>
      <c r="B90" s="1" t="s">
        <v>262</v>
      </c>
      <c r="C90" s="1" t="s">
        <v>43</v>
      </c>
      <c r="D90" s="1" t="s">
        <v>45</v>
      </c>
      <c r="E90" s="1" t="s">
        <v>46</v>
      </c>
      <c r="F90" s="1" t="s">
        <v>37</v>
      </c>
      <c r="G90" s="2" t="s">
        <v>47</v>
      </c>
      <c r="H90" s="52">
        <f t="shared" si="4"/>
        <v>8.9429685218453826E-4</v>
      </c>
      <c r="I90" s="11">
        <v>6317</v>
      </c>
      <c r="J90" s="11">
        <v>6616</v>
      </c>
      <c r="L90" s="11">
        <v>616786</v>
      </c>
      <c r="U90" s="33">
        <f t="shared" si="5"/>
        <v>629719</v>
      </c>
      <c r="V90" s="34">
        <f t="shared" si="3"/>
        <v>0</v>
      </c>
    </row>
    <row r="91" spans="1:23">
      <c r="A91" s="19">
        <v>42048</v>
      </c>
      <c r="B91" s="2" t="s">
        <v>263</v>
      </c>
      <c r="C91" s="1" t="s">
        <v>81</v>
      </c>
      <c r="D91" s="2" t="s">
        <v>264</v>
      </c>
      <c r="E91" s="2" t="s">
        <v>265</v>
      </c>
      <c r="F91" s="2" t="s">
        <v>16</v>
      </c>
      <c r="G91" s="2" t="s">
        <v>266</v>
      </c>
      <c r="H91" s="52">
        <f t="shared" si="4"/>
        <v>8.1688577340856513E-5</v>
      </c>
      <c r="I91" s="11"/>
      <c r="J91" s="11"/>
      <c r="L91" s="11">
        <v>57521</v>
      </c>
      <c r="U91" s="33">
        <f t="shared" si="5"/>
        <v>57521</v>
      </c>
      <c r="V91" s="34">
        <f t="shared" si="3"/>
        <v>0</v>
      </c>
    </row>
    <row r="92" spans="1:23">
      <c r="A92" s="19">
        <v>13692</v>
      </c>
      <c r="B92" s="1" t="s">
        <v>810</v>
      </c>
      <c r="C92" s="1" t="s">
        <v>17</v>
      </c>
      <c r="D92" s="1" t="s">
        <v>467</v>
      </c>
      <c r="E92" s="1" t="s">
        <v>468</v>
      </c>
      <c r="F92" s="1" t="s">
        <v>212</v>
      </c>
      <c r="G92" s="2">
        <v>87109</v>
      </c>
      <c r="H92" s="52">
        <f t="shared" si="4"/>
        <v>4.2487234400754399E-3</v>
      </c>
      <c r="I92" s="11">
        <v>28523</v>
      </c>
      <c r="J92" s="11"/>
      <c r="L92" s="11">
        <v>2963215</v>
      </c>
      <c r="U92" s="33">
        <f t="shared" si="5"/>
        <v>2991738</v>
      </c>
      <c r="V92" s="34">
        <f t="shared" si="3"/>
        <v>0</v>
      </c>
    </row>
    <row r="93" spans="1:23">
      <c r="A93" s="19">
        <v>38067</v>
      </c>
      <c r="B93" s="2" t="s">
        <v>832</v>
      </c>
      <c r="C93" s="2"/>
      <c r="D93" s="2" t="s">
        <v>833</v>
      </c>
      <c r="E93" s="2" t="s">
        <v>834</v>
      </c>
      <c r="F93" s="2" t="s">
        <v>36</v>
      </c>
      <c r="G93" s="2">
        <v>60504</v>
      </c>
      <c r="H93" s="52">
        <f t="shared" si="4"/>
        <v>3.9267919677393526E-6</v>
      </c>
      <c r="I93" s="11"/>
      <c r="J93" s="11"/>
      <c r="K93" s="17">
        <v>3253</v>
      </c>
      <c r="L93" s="11"/>
      <c r="U93" s="33">
        <f t="shared" si="5"/>
        <v>2765.0499999999997</v>
      </c>
      <c r="V93" s="34">
        <f t="shared" si="3"/>
        <v>2765.0499999999997</v>
      </c>
      <c r="W93" s="14"/>
    </row>
    <row r="94" spans="1:23">
      <c r="A94" s="19">
        <v>40649</v>
      </c>
      <c r="B94" s="2" t="s">
        <v>270</v>
      </c>
      <c r="C94" s="1" t="s">
        <v>17</v>
      </c>
      <c r="D94" s="2" t="s">
        <v>271</v>
      </c>
      <c r="E94" s="2" t="s">
        <v>272</v>
      </c>
      <c r="F94" s="2" t="s">
        <v>30</v>
      </c>
      <c r="G94" s="2" t="s">
        <v>273</v>
      </c>
      <c r="H94" s="52">
        <f t="shared" si="4"/>
        <v>1.7174083600166304E-3</v>
      </c>
      <c r="I94" s="11"/>
      <c r="J94" s="11"/>
      <c r="K94" s="17">
        <v>1422721</v>
      </c>
      <c r="L94" s="11"/>
      <c r="U94" s="33">
        <f t="shared" si="5"/>
        <v>1209312.8499999999</v>
      </c>
      <c r="V94" s="34">
        <f t="shared" si="3"/>
        <v>1209312.8499999999</v>
      </c>
    </row>
    <row r="95" spans="1:23">
      <c r="A95" s="19">
        <v>21261</v>
      </c>
      <c r="B95" s="2" t="s">
        <v>275</v>
      </c>
      <c r="C95" s="2" t="s">
        <v>274</v>
      </c>
      <c r="D95" s="2" t="s">
        <v>276</v>
      </c>
      <c r="E95" s="2" t="s">
        <v>277</v>
      </c>
      <c r="F95" s="2" t="s">
        <v>176</v>
      </c>
      <c r="G95" s="2" t="s">
        <v>278</v>
      </c>
      <c r="H95" s="52">
        <f t="shared" si="4"/>
        <v>-3.369737249254782E-6</v>
      </c>
      <c r="I95" s="11">
        <v>-9</v>
      </c>
      <c r="J95" s="11">
        <v>-11</v>
      </c>
      <c r="K95" s="17">
        <v>-2768</v>
      </c>
      <c r="L95" s="11"/>
      <c r="U95" s="33">
        <f t="shared" si="5"/>
        <v>-2372.7999999999997</v>
      </c>
      <c r="V95" s="34">
        <f t="shared" si="3"/>
        <v>-2352.7999999999997</v>
      </c>
      <c r="W95" s="14"/>
    </row>
    <row r="96" spans="1:23" ht="14.25">
      <c r="A96" s="19">
        <v>25186</v>
      </c>
      <c r="B96" s="2" t="s">
        <v>814</v>
      </c>
      <c r="C96" s="2" t="s">
        <v>32</v>
      </c>
      <c r="D96" s="35" t="s">
        <v>280</v>
      </c>
      <c r="E96" s="2" t="s">
        <v>46</v>
      </c>
      <c r="F96" s="2" t="s">
        <v>37</v>
      </c>
      <c r="G96" s="15">
        <v>50309</v>
      </c>
      <c r="H96" s="52">
        <f t="shared" si="4"/>
        <v>7.0682397434532941E-5</v>
      </c>
      <c r="I96" s="11">
        <v>9745</v>
      </c>
      <c r="J96" s="11">
        <v>17044</v>
      </c>
      <c r="L96" s="11">
        <v>22982</v>
      </c>
      <c r="U96" s="33">
        <f t="shared" si="5"/>
        <v>49771</v>
      </c>
      <c r="V96" s="34">
        <f t="shared" si="3"/>
        <v>0</v>
      </c>
      <c r="W96" s="14"/>
    </row>
    <row r="97" spans="1:25">
      <c r="A97" s="19">
        <v>21407</v>
      </c>
      <c r="B97" s="2" t="s">
        <v>279</v>
      </c>
      <c r="C97" s="2" t="s">
        <v>32</v>
      </c>
      <c r="D97" s="2" t="s">
        <v>280</v>
      </c>
      <c r="E97" s="2" t="s">
        <v>46</v>
      </c>
      <c r="F97" s="2" t="s">
        <v>37</v>
      </c>
      <c r="G97" s="2" t="s">
        <v>281</v>
      </c>
      <c r="H97" s="52">
        <f t="shared" si="4"/>
        <v>1.2666323680348495E-3</v>
      </c>
      <c r="I97" s="11">
        <v>283603</v>
      </c>
      <c r="J97" s="11">
        <v>279967</v>
      </c>
      <c r="L97" s="11">
        <v>328329</v>
      </c>
      <c r="U97" s="33">
        <f t="shared" si="5"/>
        <v>891899</v>
      </c>
      <c r="V97" s="34">
        <f t="shared" si="3"/>
        <v>0</v>
      </c>
      <c r="W97" s="14"/>
    </row>
    <row r="98" spans="1:25">
      <c r="A98" s="19">
        <v>21326</v>
      </c>
      <c r="B98" s="2" t="s">
        <v>283</v>
      </c>
      <c r="C98" s="1" t="s">
        <v>282</v>
      </c>
      <c r="D98" s="2" t="s">
        <v>284</v>
      </c>
      <c r="E98" s="2" t="s">
        <v>285</v>
      </c>
      <c r="F98" s="2" t="s">
        <v>286</v>
      </c>
      <c r="G98" s="2" t="s">
        <v>287</v>
      </c>
      <c r="H98" s="52">
        <f t="shared" si="4"/>
        <v>1.137541949027765E-6</v>
      </c>
      <c r="I98" s="11">
        <v>256</v>
      </c>
      <c r="J98" s="11">
        <v>545</v>
      </c>
      <c r="L98" s="11"/>
      <c r="U98" s="33">
        <f t="shared" si="5"/>
        <v>801</v>
      </c>
      <c r="V98" s="34">
        <f t="shared" si="3"/>
        <v>0</v>
      </c>
    </row>
    <row r="99" spans="1:25">
      <c r="A99" s="19">
        <v>21458</v>
      </c>
      <c r="B99" s="2" t="s">
        <v>288</v>
      </c>
      <c r="C99" s="1" t="s">
        <v>17</v>
      </c>
      <c r="D99" s="2" t="s">
        <v>289</v>
      </c>
      <c r="E99" s="2" t="s">
        <v>290</v>
      </c>
      <c r="F99" s="2" t="s">
        <v>21</v>
      </c>
      <c r="G99" s="2">
        <v>54401</v>
      </c>
      <c r="H99" s="52">
        <f t="shared" si="4"/>
        <v>3.2277220246570591E-4</v>
      </c>
      <c r="I99" s="11">
        <v>176927</v>
      </c>
      <c r="J99" s="11">
        <v>22941</v>
      </c>
      <c r="L99" s="11">
        <v>27412</v>
      </c>
      <c r="U99" s="33">
        <f t="shared" si="5"/>
        <v>227280</v>
      </c>
      <c r="V99" s="34">
        <f t="shared" si="3"/>
        <v>0</v>
      </c>
      <c r="W99" s="14"/>
    </row>
    <row r="100" spans="1:25">
      <c r="A100" s="19">
        <v>21415</v>
      </c>
      <c r="B100" s="2" t="s">
        <v>291</v>
      </c>
      <c r="C100" s="1" t="s">
        <v>17</v>
      </c>
      <c r="D100" s="2" t="s">
        <v>280</v>
      </c>
      <c r="E100" s="2" t="s">
        <v>46</v>
      </c>
      <c r="F100" s="2" t="s">
        <v>37</v>
      </c>
      <c r="G100" s="2" t="s">
        <v>281</v>
      </c>
      <c r="H100" s="52">
        <f t="shared" si="4"/>
        <v>2.0405599561548493E-3</v>
      </c>
      <c r="I100" s="11">
        <v>339276</v>
      </c>
      <c r="J100" s="11">
        <v>541057</v>
      </c>
      <c r="L100" s="11">
        <v>556527</v>
      </c>
      <c r="U100" s="33">
        <f t="shared" si="5"/>
        <v>1436860</v>
      </c>
      <c r="V100" s="34">
        <f t="shared" si="3"/>
        <v>0</v>
      </c>
    </row>
    <row r="101" spans="1:25">
      <c r="A101" s="19">
        <v>15130</v>
      </c>
      <c r="B101" s="2" t="s">
        <v>292</v>
      </c>
      <c r="C101" s="1" t="s">
        <v>17</v>
      </c>
      <c r="D101" s="2" t="s">
        <v>293</v>
      </c>
      <c r="E101" s="2" t="s">
        <v>51</v>
      </c>
      <c r="F101" s="2" t="s">
        <v>36</v>
      </c>
      <c r="G101" s="2" t="s">
        <v>294</v>
      </c>
      <c r="H101" s="52">
        <f t="shared" si="4"/>
        <v>6.3278476304698004E-4</v>
      </c>
      <c r="I101" s="11">
        <v>25184</v>
      </c>
      <c r="J101" s="11" t="s">
        <v>195</v>
      </c>
      <c r="K101" s="17">
        <v>494578</v>
      </c>
      <c r="L101" s="11"/>
      <c r="U101" s="33">
        <f t="shared" si="5"/>
        <v>445575.3</v>
      </c>
      <c r="V101" s="34">
        <f t="shared" si="3"/>
        <v>420391.3</v>
      </c>
    </row>
    <row r="102" spans="1:25">
      <c r="A102" s="19">
        <v>10071</v>
      </c>
      <c r="B102" s="1" t="s">
        <v>295</v>
      </c>
      <c r="C102" s="1" t="s">
        <v>17</v>
      </c>
      <c r="D102" s="1" t="s">
        <v>75</v>
      </c>
      <c r="E102" s="1" t="s">
        <v>35</v>
      </c>
      <c r="F102" s="1" t="s">
        <v>36</v>
      </c>
      <c r="G102" s="2">
        <v>60685</v>
      </c>
      <c r="H102" s="52">
        <f t="shared" si="4"/>
        <v>3.9920437029852677E-4</v>
      </c>
      <c r="I102" s="11">
        <v>19961</v>
      </c>
      <c r="J102" s="11"/>
      <c r="K102" s="11">
        <v>307222</v>
      </c>
      <c r="L102" s="11"/>
      <c r="U102" s="33">
        <f t="shared" si="5"/>
        <v>281099.69999999995</v>
      </c>
      <c r="V102" s="34">
        <f t="shared" si="3"/>
        <v>261138.69999999998</v>
      </c>
      <c r="W102" s="14"/>
    </row>
    <row r="103" spans="1:25">
      <c r="A103" s="19">
        <v>43630</v>
      </c>
      <c r="B103" s="1" t="s">
        <v>893</v>
      </c>
      <c r="C103" s="1" t="s">
        <v>17</v>
      </c>
      <c r="D103" s="1" t="s">
        <v>894</v>
      </c>
      <c r="E103" s="1" t="s">
        <v>186</v>
      </c>
      <c r="F103" s="1" t="s">
        <v>127</v>
      </c>
      <c r="G103" s="2">
        <v>30022</v>
      </c>
      <c r="H103" s="52">
        <f t="shared" si="4"/>
        <v>7.1092821433620363E-6</v>
      </c>
      <c r="I103" s="11"/>
      <c r="J103" s="11"/>
      <c r="K103" s="11"/>
      <c r="L103" s="11">
        <v>5006</v>
      </c>
      <c r="U103" s="33">
        <f t="shared" si="5"/>
        <v>5006</v>
      </c>
      <c r="V103" s="34">
        <f t="shared" si="3"/>
        <v>0</v>
      </c>
      <c r="W103" s="14"/>
    </row>
    <row r="104" spans="1:25">
      <c r="A104" s="19">
        <v>25712</v>
      </c>
      <c r="B104" s="1" t="s">
        <v>765</v>
      </c>
      <c r="C104" s="1" t="s">
        <v>6</v>
      </c>
      <c r="D104" s="1" t="s">
        <v>766</v>
      </c>
      <c r="E104" s="1" t="s">
        <v>220</v>
      </c>
      <c r="F104" s="1" t="s">
        <v>21</v>
      </c>
      <c r="G104" s="2">
        <v>53718</v>
      </c>
      <c r="H104" s="52">
        <f t="shared" si="4"/>
        <v>1.4352865244321648E-3</v>
      </c>
      <c r="I104" s="11"/>
      <c r="J104" s="11"/>
      <c r="K104" s="11">
        <v>1189008</v>
      </c>
      <c r="L104" s="11"/>
      <c r="U104" s="33">
        <f t="shared" si="5"/>
        <v>1010656.7999999999</v>
      </c>
      <c r="V104" s="34">
        <f t="shared" si="3"/>
        <v>1010656.7999999999</v>
      </c>
      <c r="W104" s="5"/>
      <c r="X104" s="4"/>
      <c r="Y104" s="4"/>
    </row>
    <row r="105" spans="1:25">
      <c r="A105" s="19">
        <v>10120</v>
      </c>
      <c r="B105" s="2" t="s">
        <v>296</v>
      </c>
      <c r="C105" s="1" t="s">
        <v>17</v>
      </c>
      <c r="D105" s="2" t="s">
        <v>297</v>
      </c>
      <c r="E105" s="2" t="s">
        <v>298</v>
      </c>
      <c r="F105" s="2" t="s">
        <v>63</v>
      </c>
      <c r="G105" s="2" t="s">
        <v>299</v>
      </c>
      <c r="H105" s="52">
        <f t="shared" si="4"/>
        <v>4.4421510162820311E-4</v>
      </c>
      <c r="I105" s="11" t="s">
        <v>789</v>
      </c>
      <c r="J105" s="11"/>
      <c r="K105" s="11"/>
      <c r="L105" s="11">
        <v>312794</v>
      </c>
      <c r="U105" s="33">
        <f t="shared" si="5"/>
        <v>312794</v>
      </c>
      <c r="V105" s="34">
        <f t="shared" si="3"/>
        <v>0</v>
      </c>
      <c r="W105" s="5"/>
      <c r="X105" s="4"/>
      <c r="Y105" s="4"/>
    </row>
    <row r="106" spans="1:25">
      <c r="A106" s="19">
        <v>21482</v>
      </c>
      <c r="B106" s="2" t="s">
        <v>300</v>
      </c>
      <c r="C106" s="1" t="s">
        <v>26</v>
      </c>
      <c r="D106" s="2" t="s">
        <v>28</v>
      </c>
      <c r="E106" s="2" t="s">
        <v>29</v>
      </c>
      <c r="F106" s="2" t="s">
        <v>30</v>
      </c>
      <c r="G106" s="2" t="s">
        <v>31</v>
      </c>
      <c r="H106" s="52">
        <f t="shared" si="4"/>
        <v>5.6788834989300761E-3</v>
      </c>
      <c r="I106" s="11">
        <v>1259930</v>
      </c>
      <c r="J106" s="11">
        <v>2738855</v>
      </c>
      <c r="L106" s="11"/>
      <c r="U106" s="33">
        <f t="shared" si="5"/>
        <v>3998785</v>
      </c>
      <c r="V106" s="34">
        <f t="shared" si="3"/>
        <v>0</v>
      </c>
      <c r="W106" s="5"/>
      <c r="X106" s="4"/>
      <c r="Y106" s="4"/>
    </row>
    <row r="107" spans="1:25">
      <c r="A107" s="19">
        <v>31925</v>
      </c>
      <c r="B107" s="2" t="s">
        <v>735</v>
      </c>
      <c r="C107" s="1" t="s">
        <v>32</v>
      </c>
      <c r="D107" s="2" t="s">
        <v>736</v>
      </c>
      <c r="E107" s="2" t="s">
        <v>508</v>
      </c>
      <c r="F107" s="2" t="s">
        <v>509</v>
      </c>
      <c r="G107" s="2">
        <v>27609</v>
      </c>
      <c r="H107" s="52">
        <f t="shared" si="4"/>
        <v>0</v>
      </c>
      <c r="I107" s="11"/>
      <c r="J107" s="11"/>
      <c r="L107" s="11"/>
      <c r="U107" s="33">
        <f t="shared" si="5"/>
        <v>0</v>
      </c>
      <c r="V107" s="34">
        <f t="shared" si="3"/>
        <v>0</v>
      </c>
      <c r="W107" s="4"/>
      <c r="X107" s="4"/>
      <c r="Y107" s="4"/>
    </row>
    <row r="108" spans="1:25">
      <c r="A108" s="19">
        <v>13773</v>
      </c>
      <c r="B108" s="2" t="s">
        <v>302</v>
      </c>
      <c r="C108" s="1" t="s">
        <v>301</v>
      </c>
      <c r="D108" s="2" t="s">
        <v>303</v>
      </c>
      <c r="E108" s="2" t="s">
        <v>304</v>
      </c>
      <c r="F108" s="2" t="s">
        <v>37</v>
      </c>
      <c r="G108" s="2" t="s">
        <v>305</v>
      </c>
      <c r="H108" s="52">
        <f t="shared" si="4"/>
        <v>2.4362405523907619E-2</v>
      </c>
      <c r="I108" s="11"/>
      <c r="J108" s="11"/>
      <c r="K108" s="17">
        <v>17880731</v>
      </c>
      <c r="L108" s="11">
        <v>1956163</v>
      </c>
      <c r="U108" s="33">
        <f t="shared" si="5"/>
        <v>17154784.350000001</v>
      </c>
      <c r="V108" s="34">
        <f t="shared" si="3"/>
        <v>15198621.35</v>
      </c>
    </row>
    <row r="109" spans="1:25">
      <c r="A109" s="19">
        <v>21598</v>
      </c>
      <c r="B109" s="2" t="s">
        <v>306</v>
      </c>
      <c r="C109" s="2" t="s">
        <v>17</v>
      </c>
      <c r="D109" s="2" t="s">
        <v>307</v>
      </c>
      <c r="E109" s="2" t="s">
        <v>308</v>
      </c>
      <c r="F109" s="2" t="s">
        <v>122</v>
      </c>
      <c r="G109" s="2">
        <v>85023</v>
      </c>
      <c r="H109" s="52">
        <f t="shared" si="4"/>
        <v>2.6218708465976653E-2</v>
      </c>
      <c r="I109" s="11">
        <v>429</v>
      </c>
      <c r="J109" s="11" t="s">
        <v>195</v>
      </c>
      <c r="K109" s="17">
        <v>15740288</v>
      </c>
      <c r="L109" s="11">
        <v>5082226</v>
      </c>
      <c r="U109" s="33">
        <f t="shared" si="5"/>
        <v>18461899.799999997</v>
      </c>
      <c r="V109" s="34">
        <f t="shared" si="3"/>
        <v>13379244.799999999</v>
      </c>
    </row>
    <row r="110" spans="1:25">
      <c r="A110" s="19">
        <v>21652</v>
      </c>
      <c r="B110" s="2" t="s">
        <v>309</v>
      </c>
      <c r="C110" s="2" t="s">
        <v>81</v>
      </c>
      <c r="D110" s="2" t="s">
        <v>310</v>
      </c>
      <c r="E110" s="2" t="s">
        <v>311</v>
      </c>
      <c r="F110" s="2" t="s">
        <v>41</v>
      </c>
      <c r="G110" s="2" t="s">
        <v>312</v>
      </c>
      <c r="H110" s="52">
        <f t="shared" si="4"/>
        <v>7.7200598721672925E-2</v>
      </c>
      <c r="I110" s="11"/>
      <c r="J110" s="11">
        <v>1971</v>
      </c>
      <c r="K110" s="17">
        <v>59648890</v>
      </c>
      <c r="L110" s="11">
        <v>3657263</v>
      </c>
      <c r="U110" s="33">
        <f t="shared" si="5"/>
        <v>54360790.5</v>
      </c>
      <c r="V110" s="34">
        <f t="shared" si="3"/>
        <v>50701556.5</v>
      </c>
    </row>
    <row r="111" spans="1:25">
      <c r="A111" s="19">
        <v>20281</v>
      </c>
      <c r="B111" s="2" t="s">
        <v>314</v>
      </c>
      <c r="C111" s="2" t="s">
        <v>313</v>
      </c>
      <c r="D111" s="2" t="s">
        <v>315</v>
      </c>
      <c r="E111" s="2" t="s">
        <v>316</v>
      </c>
      <c r="F111" s="2" t="s">
        <v>63</v>
      </c>
      <c r="G111" s="2" t="s">
        <v>317</v>
      </c>
      <c r="H111" s="52">
        <f t="shared" si="4"/>
        <v>4.6576924221792444E-3</v>
      </c>
      <c r="I111" s="11"/>
      <c r="J111" s="11"/>
      <c r="K111" s="17">
        <v>2880777</v>
      </c>
      <c r="L111" s="11">
        <v>831053</v>
      </c>
      <c r="U111" s="33">
        <f t="shared" si="5"/>
        <v>3279713.4499999997</v>
      </c>
      <c r="V111" s="34">
        <f t="shared" si="3"/>
        <v>2448660.4499999997</v>
      </c>
      <c r="W111" s="14"/>
    </row>
    <row r="112" spans="1:25">
      <c r="A112" s="19">
        <v>13935</v>
      </c>
      <c r="B112" s="2" t="s">
        <v>319</v>
      </c>
      <c r="C112" s="2" t="s">
        <v>318</v>
      </c>
      <c r="D112" s="2" t="s">
        <v>320</v>
      </c>
      <c r="E112" s="2" t="s">
        <v>321</v>
      </c>
      <c r="F112" s="2" t="s">
        <v>268</v>
      </c>
      <c r="G112" s="2" t="s">
        <v>322</v>
      </c>
      <c r="H112" s="52">
        <f t="shared" si="4"/>
        <v>1.7066438190149601E-3</v>
      </c>
      <c r="I112" s="11">
        <v>552174</v>
      </c>
      <c r="J112" s="11">
        <v>441020</v>
      </c>
      <c r="L112" s="11">
        <v>208539</v>
      </c>
      <c r="U112" s="33">
        <f t="shared" si="5"/>
        <v>1201733</v>
      </c>
      <c r="V112" s="34">
        <f t="shared" si="3"/>
        <v>0</v>
      </c>
      <c r="W112" s="14"/>
    </row>
    <row r="113" spans="1:23">
      <c r="A113" s="19">
        <v>16024</v>
      </c>
      <c r="B113" s="1" t="s">
        <v>811</v>
      </c>
      <c r="C113" s="2" t="s">
        <v>32</v>
      </c>
      <c r="D113" s="1" t="s">
        <v>812</v>
      </c>
      <c r="E113" s="2" t="s">
        <v>321</v>
      </c>
      <c r="F113" s="2" t="s">
        <v>268</v>
      </c>
      <c r="G113" s="1">
        <v>55060</v>
      </c>
      <c r="H113" s="52">
        <f t="shared" si="4"/>
        <v>1.7077472773100843E-4</v>
      </c>
      <c r="I113" s="11">
        <v>64589</v>
      </c>
      <c r="J113" s="11">
        <v>55662</v>
      </c>
      <c r="L113" s="11"/>
      <c r="U113" s="33">
        <f t="shared" si="5"/>
        <v>120251</v>
      </c>
      <c r="V113" s="34">
        <f t="shared" si="3"/>
        <v>0</v>
      </c>
      <c r="W113" s="14"/>
    </row>
    <row r="114" spans="1:23">
      <c r="A114" s="19">
        <v>11118</v>
      </c>
      <c r="B114" s="2" t="s">
        <v>324</v>
      </c>
      <c r="C114" s="2" t="s">
        <v>323</v>
      </c>
      <c r="D114" s="2" t="s">
        <v>325</v>
      </c>
      <c r="E114" s="2" t="s">
        <v>326</v>
      </c>
      <c r="F114" s="2" t="s">
        <v>327</v>
      </c>
      <c r="G114" s="2" t="s">
        <v>328</v>
      </c>
      <c r="H114" s="52">
        <f t="shared" si="4"/>
        <v>8.7088990286634139E-4</v>
      </c>
      <c r="I114" s="11">
        <v>226038</v>
      </c>
      <c r="J114" s="11">
        <v>387199</v>
      </c>
      <c r="L114" s="11"/>
      <c r="U114" s="33">
        <f t="shared" si="5"/>
        <v>613237</v>
      </c>
      <c r="V114" s="34">
        <f t="shared" si="3"/>
        <v>0</v>
      </c>
    </row>
    <row r="115" spans="1:23">
      <c r="A115" s="19">
        <v>28304</v>
      </c>
      <c r="B115" s="2" t="s">
        <v>330</v>
      </c>
      <c r="C115" s="2" t="s">
        <v>329</v>
      </c>
      <c r="D115" s="2" t="s">
        <v>320</v>
      </c>
      <c r="E115" s="2" t="s">
        <v>321</v>
      </c>
      <c r="F115" s="2" t="s">
        <v>268</v>
      </c>
      <c r="G115" s="2"/>
      <c r="H115" s="52">
        <f t="shared" si="4"/>
        <v>1.0433290490296352E-4</v>
      </c>
      <c r="I115" s="11">
        <v>44048</v>
      </c>
      <c r="J115" s="11">
        <v>29418</v>
      </c>
      <c r="L115" s="11"/>
      <c r="U115" s="33">
        <f t="shared" si="5"/>
        <v>73466</v>
      </c>
      <c r="V115" s="34">
        <f t="shared" si="3"/>
        <v>0</v>
      </c>
    </row>
    <row r="116" spans="1:23">
      <c r="A116" s="19">
        <v>39306</v>
      </c>
      <c r="B116" s="2" t="s">
        <v>331</v>
      </c>
      <c r="C116" s="2" t="s">
        <v>17</v>
      </c>
      <c r="D116" s="37" t="s">
        <v>332</v>
      </c>
      <c r="E116" s="2" t="s">
        <v>89</v>
      </c>
      <c r="F116" s="2" t="s">
        <v>36</v>
      </c>
      <c r="G116" s="2" t="s">
        <v>90</v>
      </c>
      <c r="H116" s="52">
        <f t="shared" si="4"/>
        <v>1.4245121133723846E-4</v>
      </c>
      <c r="I116" s="11"/>
      <c r="J116" s="11">
        <v>2020</v>
      </c>
      <c r="L116" s="11">
        <v>98287</v>
      </c>
      <c r="U116" s="33">
        <f t="shared" si="5"/>
        <v>100307</v>
      </c>
      <c r="V116" s="34">
        <f t="shared" si="3"/>
        <v>0</v>
      </c>
    </row>
    <row r="117" spans="1:23">
      <c r="A117" s="19">
        <v>35386</v>
      </c>
      <c r="B117" s="2" t="s">
        <v>871</v>
      </c>
      <c r="C117" s="2" t="s">
        <v>17</v>
      </c>
      <c r="D117" s="26" t="s">
        <v>179</v>
      </c>
      <c r="E117" s="2" t="s">
        <v>180</v>
      </c>
      <c r="F117" s="2" t="s">
        <v>155</v>
      </c>
      <c r="G117" s="37" t="s">
        <v>627</v>
      </c>
      <c r="H117" s="52">
        <f t="shared" si="4"/>
        <v>1.7350852080451462E-4</v>
      </c>
      <c r="I117" s="11">
        <v>210</v>
      </c>
      <c r="J117" s="11">
        <v>1043</v>
      </c>
      <c r="L117" s="11">
        <v>120923</v>
      </c>
      <c r="U117" s="33">
        <f t="shared" si="5"/>
        <v>122176</v>
      </c>
      <c r="V117" s="34">
        <f t="shared" si="3"/>
        <v>0</v>
      </c>
      <c r="W117" s="14"/>
    </row>
    <row r="118" spans="1:23">
      <c r="A118" s="19">
        <v>21873</v>
      </c>
      <c r="B118" s="2" t="s">
        <v>334</v>
      </c>
      <c r="C118" s="2" t="s">
        <v>333</v>
      </c>
      <c r="D118" s="37" t="s">
        <v>66</v>
      </c>
      <c r="E118" s="2" t="s">
        <v>67</v>
      </c>
      <c r="F118" s="2" t="s">
        <v>41</v>
      </c>
      <c r="G118" s="2" t="s">
        <v>335</v>
      </c>
      <c r="H118" s="52">
        <f t="shared" si="4"/>
        <v>3.6769729861494972E-4</v>
      </c>
      <c r="I118" s="11">
        <v>6399</v>
      </c>
      <c r="J118" s="11">
        <v>120</v>
      </c>
      <c r="L118" s="11">
        <v>252395</v>
      </c>
      <c r="U118" s="33">
        <f t="shared" si="5"/>
        <v>258914</v>
      </c>
      <c r="V118" s="34">
        <f t="shared" si="3"/>
        <v>0</v>
      </c>
      <c r="W118" s="14"/>
    </row>
    <row r="119" spans="1:23" ht="15">
      <c r="A119" s="19">
        <v>21784</v>
      </c>
      <c r="B119" s="2" t="s">
        <v>767</v>
      </c>
      <c r="C119" s="2" t="s">
        <v>6</v>
      </c>
      <c r="D119" s="27" t="s">
        <v>768</v>
      </c>
      <c r="E119" s="2" t="s">
        <v>450</v>
      </c>
      <c r="F119" s="2" t="s">
        <v>56</v>
      </c>
      <c r="G119" s="2" t="s">
        <v>769</v>
      </c>
      <c r="H119" s="52">
        <f t="shared" si="4"/>
        <v>1.8615213625044994E-4</v>
      </c>
      <c r="I119" s="11"/>
      <c r="J119" s="11"/>
      <c r="L119" s="11">
        <v>131079</v>
      </c>
      <c r="U119" s="33">
        <f t="shared" si="5"/>
        <v>131079</v>
      </c>
      <c r="V119" s="34">
        <f t="shared" si="3"/>
        <v>0</v>
      </c>
      <c r="W119" s="14"/>
    </row>
    <row r="120" spans="1:23">
      <c r="A120" s="19">
        <v>37710</v>
      </c>
      <c r="B120" s="1" t="s">
        <v>336</v>
      </c>
      <c r="C120" s="1" t="s">
        <v>17</v>
      </c>
      <c r="D120" s="1" t="s">
        <v>337</v>
      </c>
      <c r="E120" s="1" t="s">
        <v>338</v>
      </c>
      <c r="F120" s="1" t="s">
        <v>41</v>
      </c>
      <c r="G120" s="2" t="s">
        <v>339</v>
      </c>
      <c r="H120" s="52">
        <f t="shared" si="4"/>
        <v>4.9076911240358287E-6</v>
      </c>
      <c r="I120" s="11"/>
      <c r="J120" s="11"/>
      <c r="K120" s="17">
        <v>915</v>
      </c>
      <c r="L120" s="11">
        <v>2678</v>
      </c>
      <c r="U120" s="33">
        <f t="shared" si="5"/>
        <v>3455.75</v>
      </c>
      <c r="V120" s="34">
        <f t="shared" si="3"/>
        <v>777.75</v>
      </c>
      <c r="W120" s="14"/>
    </row>
    <row r="121" spans="1:23">
      <c r="A121" s="19">
        <v>24724</v>
      </c>
      <c r="B121" s="2" t="s">
        <v>340</v>
      </c>
      <c r="C121" s="2" t="s">
        <v>17</v>
      </c>
      <c r="D121" s="2" t="s">
        <v>77</v>
      </c>
      <c r="E121" s="2" t="s">
        <v>78</v>
      </c>
      <c r="F121" s="2" t="s">
        <v>79</v>
      </c>
      <c r="G121" s="2">
        <v>98185</v>
      </c>
      <c r="H121" s="52">
        <f t="shared" si="4"/>
        <v>1.6061921902002524E-6</v>
      </c>
      <c r="I121" s="11">
        <v>429</v>
      </c>
      <c r="J121" s="11">
        <v>1089</v>
      </c>
      <c r="L121" s="11">
        <v>-387</v>
      </c>
      <c r="U121" s="33">
        <f t="shared" si="5"/>
        <v>1131</v>
      </c>
      <c r="V121" s="34">
        <f t="shared" si="3"/>
        <v>0</v>
      </c>
      <c r="W121" s="14"/>
    </row>
    <row r="122" spans="1:23">
      <c r="A122" s="19">
        <v>13978</v>
      </c>
      <c r="B122" s="2" t="s">
        <v>342</v>
      </c>
      <c r="C122" s="2" t="s">
        <v>341</v>
      </c>
      <c r="D122" s="2" t="s">
        <v>343</v>
      </c>
      <c r="E122" s="2" t="s">
        <v>344</v>
      </c>
      <c r="F122" s="2" t="s">
        <v>36</v>
      </c>
      <c r="G122" s="2" t="s">
        <v>345</v>
      </c>
      <c r="H122" s="52">
        <f t="shared" si="4"/>
        <v>1.8419800675998526E-4</v>
      </c>
      <c r="I122" s="11">
        <v>30920</v>
      </c>
      <c r="J122" s="11">
        <v>98783</v>
      </c>
      <c r="L122" s="11"/>
      <c r="U122" s="33">
        <f t="shared" si="5"/>
        <v>129703</v>
      </c>
      <c r="V122" s="34">
        <f t="shared" si="3"/>
        <v>0</v>
      </c>
      <c r="W122" s="14"/>
    </row>
    <row r="123" spans="1:23">
      <c r="A123" s="19">
        <v>11185</v>
      </c>
      <c r="B123" s="2" t="s">
        <v>347</v>
      </c>
      <c r="C123" s="2" t="s">
        <v>346</v>
      </c>
      <c r="D123" s="2" t="s">
        <v>348</v>
      </c>
      <c r="E123" s="2" t="s">
        <v>349</v>
      </c>
      <c r="F123" s="2" t="s">
        <v>140</v>
      </c>
      <c r="G123" s="2" t="s">
        <v>350</v>
      </c>
      <c r="H123" s="52">
        <f t="shared" si="4"/>
        <v>3.7527697849682295E-2</v>
      </c>
      <c r="I123" s="11">
        <v>5690623</v>
      </c>
      <c r="J123" s="11">
        <v>3539116</v>
      </c>
      <c r="K123" s="17">
        <v>20229793</v>
      </c>
      <c r="L123" s="11">
        <v>60</v>
      </c>
      <c r="U123" s="33">
        <f t="shared" si="5"/>
        <v>26425123.050000001</v>
      </c>
      <c r="V123" s="34">
        <f t="shared" si="3"/>
        <v>17195324.050000001</v>
      </c>
      <c r="W123" s="14"/>
    </row>
    <row r="124" spans="1:23">
      <c r="A124" s="19">
        <v>11800</v>
      </c>
      <c r="B124" s="2" t="s">
        <v>351</v>
      </c>
      <c r="C124" s="2" t="s">
        <v>17</v>
      </c>
      <c r="D124" s="2" t="s">
        <v>348</v>
      </c>
      <c r="E124" s="2" t="s">
        <v>349</v>
      </c>
      <c r="F124" s="2" t="s">
        <v>140</v>
      </c>
      <c r="G124" s="2" t="s">
        <v>350</v>
      </c>
      <c r="H124" s="52">
        <f t="shared" si="4"/>
        <v>3.4230930792122699E-3</v>
      </c>
      <c r="I124" s="11"/>
      <c r="J124" s="11"/>
      <c r="K124" s="17">
        <v>2835730</v>
      </c>
      <c r="L124" s="11"/>
      <c r="U124" s="33">
        <f t="shared" si="5"/>
        <v>2410370.5</v>
      </c>
      <c r="V124" s="34">
        <f t="shared" si="3"/>
        <v>2410370.5</v>
      </c>
    </row>
    <row r="125" spans="1:23">
      <c r="A125" s="19">
        <v>41513</v>
      </c>
      <c r="B125" s="2" t="s">
        <v>352</v>
      </c>
      <c r="C125" s="2" t="s">
        <v>17</v>
      </c>
      <c r="D125" s="2" t="s">
        <v>348</v>
      </c>
      <c r="E125" s="2" t="s">
        <v>349</v>
      </c>
      <c r="F125" s="2" t="s">
        <v>140</v>
      </c>
      <c r="G125" s="2" t="s">
        <v>350</v>
      </c>
      <c r="H125" s="52">
        <f t="shared" si="4"/>
        <v>-9.1457804640933913E-7</v>
      </c>
      <c r="I125" s="11"/>
      <c r="J125" s="11"/>
      <c r="L125" s="11">
        <v>-644</v>
      </c>
      <c r="U125" s="33">
        <f t="shared" si="5"/>
        <v>-644</v>
      </c>
      <c r="V125" s="34">
        <f t="shared" si="3"/>
        <v>0</v>
      </c>
    </row>
    <row r="126" spans="1:23">
      <c r="A126" s="19">
        <v>21253</v>
      </c>
      <c r="B126" s="2" t="s">
        <v>353</v>
      </c>
      <c r="C126" s="2" t="s">
        <v>118</v>
      </c>
      <c r="D126" s="2" t="s">
        <v>354</v>
      </c>
      <c r="E126" s="2" t="s">
        <v>163</v>
      </c>
      <c r="F126" s="2" t="s">
        <v>58</v>
      </c>
      <c r="G126" s="2">
        <v>78288</v>
      </c>
      <c r="H126" s="52">
        <f t="shared" si="4"/>
        <v>9.031063832013516E-3</v>
      </c>
      <c r="I126" s="11">
        <v>122817</v>
      </c>
      <c r="J126" s="11">
        <v>438880</v>
      </c>
      <c r="K126" s="17">
        <v>6820618</v>
      </c>
      <c r="L126" s="11"/>
      <c r="U126" s="33">
        <f t="shared" si="5"/>
        <v>6359222.2999999998</v>
      </c>
      <c r="V126" s="34">
        <f t="shared" si="3"/>
        <v>5797525.2999999998</v>
      </c>
      <c r="W126" s="14"/>
    </row>
    <row r="127" spans="1:23">
      <c r="A127" s="19">
        <v>24414</v>
      </c>
      <c r="B127" s="2" t="s">
        <v>355</v>
      </c>
      <c r="C127" s="2" t="s">
        <v>136</v>
      </c>
      <c r="D127" s="2" t="s">
        <v>356</v>
      </c>
      <c r="E127" s="2" t="s">
        <v>357</v>
      </c>
      <c r="F127" s="2" t="s">
        <v>21</v>
      </c>
      <c r="G127" s="2" t="s">
        <v>358</v>
      </c>
      <c r="H127" s="52">
        <f t="shared" si="4"/>
        <v>2.7952288596671518E-4</v>
      </c>
      <c r="I127" s="11"/>
      <c r="J127" s="11"/>
      <c r="L127" s="11">
        <v>196826</v>
      </c>
      <c r="U127" s="33">
        <f t="shared" si="5"/>
        <v>196826</v>
      </c>
      <c r="V127" s="34">
        <f t="shared" si="3"/>
        <v>0</v>
      </c>
      <c r="W127" s="14"/>
    </row>
    <row r="128" spans="1:23">
      <c r="A128" s="19">
        <v>24732</v>
      </c>
      <c r="B128" s="2" t="s">
        <v>359</v>
      </c>
      <c r="C128" s="2" t="s">
        <v>17</v>
      </c>
      <c r="D128" s="2" t="s">
        <v>77</v>
      </c>
      <c r="E128" s="2" t="s">
        <v>78</v>
      </c>
      <c r="F128" s="2" t="s">
        <v>79</v>
      </c>
      <c r="G128" s="2">
        <v>98185</v>
      </c>
      <c r="H128" s="52">
        <f t="shared" si="4"/>
        <v>5.475538999589826E-5</v>
      </c>
      <c r="I128" s="11">
        <v>847</v>
      </c>
      <c r="J128" s="11">
        <v>2745</v>
      </c>
      <c r="L128" s="11">
        <v>34964</v>
      </c>
      <c r="U128" s="33">
        <f t="shared" si="5"/>
        <v>38556</v>
      </c>
      <c r="V128" s="34">
        <f t="shared" si="3"/>
        <v>0</v>
      </c>
      <c r="W128" s="16"/>
    </row>
    <row r="129" spans="1:23" ht="11.25" customHeight="1">
      <c r="A129" s="19">
        <v>39322</v>
      </c>
      <c r="B129" s="2" t="s">
        <v>821</v>
      </c>
      <c r="C129" s="2" t="s">
        <v>17</v>
      </c>
      <c r="D129" s="2" t="s">
        <v>822</v>
      </c>
      <c r="E129" s="2" t="s">
        <v>103</v>
      </c>
      <c r="F129" s="2" t="s">
        <v>104</v>
      </c>
      <c r="G129" s="2" t="s">
        <v>823</v>
      </c>
      <c r="H129" s="52">
        <f t="shared" si="4"/>
        <v>0</v>
      </c>
      <c r="I129" s="11"/>
      <c r="J129" s="11"/>
      <c r="L129" s="11"/>
      <c r="U129" s="33">
        <f t="shared" si="5"/>
        <v>0</v>
      </c>
      <c r="V129" s="34">
        <f t="shared" si="3"/>
        <v>0</v>
      </c>
      <c r="W129" s="14"/>
    </row>
    <row r="130" spans="1:23">
      <c r="A130" s="19">
        <v>23809</v>
      </c>
      <c r="B130" s="2" t="s">
        <v>360</v>
      </c>
      <c r="C130" s="2" t="s">
        <v>17</v>
      </c>
      <c r="D130" s="2" t="s">
        <v>361</v>
      </c>
      <c r="E130" s="2" t="s">
        <v>103</v>
      </c>
      <c r="F130" s="2" t="s">
        <v>104</v>
      </c>
      <c r="G130" s="2">
        <v>10270</v>
      </c>
      <c r="H130" s="52">
        <f t="shared" si="4"/>
        <v>4.5082591033322717E-4</v>
      </c>
      <c r="I130" s="11">
        <v>29870</v>
      </c>
      <c r="J130" s="11">
        <v>26677</v>
      </c>
      <c r="L130" s="11">
        <v>260902</v>
      </c>
      <c r="U130" s="33">
        <f t="shared" si="5"/>
        <v>317449</v>
      </c>
      <c r="V130" s="34">
        <f t="shared" si="3"/>
        <v>0</v>
      </c>
    </row>
    <row r="131" spans="1:23">
      <c r="A131" s="19">
        <v>26832</v>
      </c>
      <c r="B131" s="2" t="s">
        <v>363</v>
      </c>
      <c r="C131" s="2" t="s">
        <v>362</v>
      </c>
      <c r="D131" s="2" t="s">
        <v>364</v>
      </c>
      <c r="E131" s="2" t="s">
        <v>84</v>
      </c>
      <c r="F131" s="2" t="s">
        <v>85</v>
      </c>
      <c r="G131" s="2">
        <v>45201</v>
      </c>
      <c r="H131" s="52">
        <f t="shared" si="4"/>
        <v>5.866364897682761E-5</v>
      </c>
      <c r="I131" s="11"/>
      <c r="J131" s="11" t="s">
        <v>195</v>
      </c>
      <c r="L131" s="11">
        <v>41308</v>
      </c>
      <c r="U131" s="33">
        <f t="shared" si="5"/>
        <v>41308</v>
      </c>
      <c r="V131" s="34">
        <f t="shared" ref="V131:V194" si="6">(K131+O131)*0.85</f>
        <v>0</v>
      </c>
    </row>
    <row r="132" spans="1:23">
      <c r="A132" s="19">
        <v>26344</v>
      </c>
      <c r="B132" s="2" t="s">
        <v>366</v>
      </c>
      <c r="C132" s="2" t="s">
        <v>365</v>
      </c>
      <c r="D132" s="2" t="s">
        <v>364</v>
      </c>
      <c r="E132" s="2" t="s">
        <v>84</v>
      </c>
      <c r="F132" s="2" t="s">
        <v>85</v>
      </c>
      <c r="G132" s="2">
        <v>45201</v>
      </c>
      <c r="H132" s="52">
        <f t="shared" ref="H132:H195" si="7">U132/$K$321</f>
        <v>3.2324511316361628E-4</v>
      </c>
      <c r="I132" s="11">
        <v>-77</v>
      </c>
      <c r="J132" s="11">
        <v>5544</v>
      </c>
      <c r="L132" s="11">
        <v>222146</v>
      </c>
      <c r="U132" s="33">
        <f t="shared" si="5"/>
        <v>227613</v>
      </c>
      <c r="V132" s="34">
        <f t="shared" si="6"/>
        <v>0</v>
      </c>
    </row>
    <row r="133" spans="1:23">
      <c r="A133" s="19">
        <v>22136</v>
      </c>
      <c r="B133" s="2" t="s">
        <v>367</v>
      </c>
      <c r="C133" s="2" t="s">
        <v>362</v>
      </c>
      <c r="D133" s="37" t="s">
        <v>364</v>
      </c>
      <c r="E133" s="2" t="s">
        <v>84</v>
      </c>
      <c r="F133" s="2" t="s">
        <v>85</v>
      </c>
      <c r="G133" s="37">
        <v>45201</v>
      </c>
      <c r="H133" s="52">
        <f t="shared" si="7"/>
        <v>4.4498482414552276E-4</v>
      </c>
      <c r="I133" s="11"/>
      <c r="J133" s="11"/>
      <c r="L133" s="11">
        <v>313336</v>
      </c>
      <c r="U133" s="33">
        <f t="shared" ref="U133:U196" si="8">SUM(I133:J133,L133:N133,P133:T133,V133)</f>
        <v>313336</v>
      </c>
      <c r="V133" s="34">
        <f t="shared" si="6"/>
        <v>0</v>
      </c>
    </row>
    <row r="134" spans="1:23">
      <c r="A134" s="19">
        <v>16691</v>
      </c>
      <c r="B134" s="2" t="s">
        <v>368</v>
      </c>
      <c r="C134" s="2" t="s">
        <v>362</v>
      </c>
      <c r="D134" s="2" t="s">
        <v>364</v>
      </c>
      <c r="E134" s="2" t="s">
        <v>84</v>
      </c>
      <c r="F134" s="2" t="s">
        <v>85</v>
      </c>
      <c r="G134" s="2">
        <v>45201</v>
      </c>
      <c r="H134" s="52">
        <f t="shared" si="7"/>
        <v>5.0948671900556285E-4</v>
      </c>
      <c r="I134" s="11">
        <v>54411</v>
      </c>
      <c r="J134" s="11"/>
      <c r="L134" s="11">
        <v>304344</v>
      </c>
      <c r="U134" s="33">
        <f t="shared" si="8"/>
        <v>358755</v>
      </c>
      <c r="V134" s="34">
        <f t="shared" si="6"/>
        <v>0</v>
      </c>
    </row>
    <row r="135" spans="1:23">
      <c r="A135" s="19">
        <v>25224</v>
      </c>
      <c r="B135" s="1" t="s">
        <v>369</v>
      </c>
      <c r="C135" s="1" t="s">
        <v>32</v>
      </c>
      <c r="D135" s="1" t="s">
        <v>370</v>
      </c>
      <c r="E135" s="1" t="s">
        <v>121</v>
      </c>
      <c r="F135" s="1" t="s">
        <v>122</v>
      </c>
      <c r="G135" s="2">
        <v>85260</v>
      </c>
      <c r="H135" s="52">
        <f t="shared" si="7"/>
        <v>1.7321596944184332E-5</v>
      </c>
      <c r="I135" s="11"/>
      <c r="J135" s="11"/>
      <c r="L135" s="11">
        <v>12197</v>
      </c>
      <c r="U135" s="33">
        <f t="shared" si="8"/>
        <v>12197</v>
      </c>
      <c r="V135" s="34">
        <f t="shared" si="6"/>
        <v>0</v>
      </c>
    </row>
    <row r="136" spans="1:23">
      <c r="A136" s="19">
        <v>18694</v>
      </c>
      <c r="B136" s="2" t="s">
        <v>371</v>
      </c>
      <c r="C136" s="2" t="s">
        <v>32</v>
      </c>
      <c r="D136" s="2" t="s">
        <v>372</v>
      </c>
      <c r="E136" s="2" t="s">
        <v>373</v>
      </c>
      <c r="F136" s="2" t="s">
        <v>58</v>
      </c>
      <c r="G136" s="2" t="s">
        <v>374</v>
      </c>
      <c r="H136" s="52">
        <f t="shared" si="7"/>
        <v>8.0806662796104655E-7</v>
      </c>
      <c r="I136" s="11">
        <v>293</v>
      </c>
      <c r="J136" s="11">
        <v>276</v>
      </c>
      <c r="L136" s="11"/>
      <c r="U136" s="33">
        <f t="shared" si="8"/>
        <v>569</v>
      </c>
      <c r="V136" s="34">
        <f t="shared" si="6"/>
        <v>0</v>
      </c>
    </row>
    <row r="137" spans="1:23">
      <c r="A137" s="19">
        <v>20303</v>
      </c>
      <c r="B137" s="2" t="s">
        <v>375</v>
      </c>
      <c r="C137" s="2" t="s">
        <v>313</v>
      </c>
      <c r="D137" s="2" t="s">
        <v>315</v>
      </c>
      <c r="E137" s="2" t="s">
        <v>316</v>
      </c>
      <c r="F137" s="2" t="s">
        <v>63</v>
      </c>
      <c r="G137" s="2" t="s">
        <v>317</v>
      </c>
      <c r="H137" s="52">
        <f t="shared" si="7"/>
        <v>1.0143306762885769E-3</v>
      </c>
      <c r="I137" s="11"/>
      <c r="J137" s="11"/>
      <c r="K137" s="17">
        <v>401708</v>
      </c>
      <c r="L137" s="11">
        <v>372789</v>
      </c>
      <c r="U137" s="33">
        <f t="shared" si="8"/>
        <v>714240.8</v>
      </c>
      <c r="V137" s="34">
        <f t="shared" si="6"/>
        <v>341451.8</v>
      </c>
    </row>
    <row r="138" spans="1:23" ht="12" customHeight="1">
      <c r="A138" s="19">
        <v>22322</v>
      </c>
      <c r="B138" s="1" t="s">
        <v>377</v>
      </c>
      <c r="C138" s="1" t="s">
        <v>376</v>
      </c>
      <c r="D138" s="1" t="s">
        <v>378</v>
      </c>
      <c r="E138" s="1" t="s">
        <v>379</v>
      </c>
      <c r="F138" s="1" t="s">
        <v>155</v>
      </c>
      <c r="G138" s="2" t="s">
        <v>380</v>
      </c>
      <c r="H138" s="52">
        <f t="shared" si="7"/>
        <v>0</v>
      </c>
      <c r="I138" s="11"/>
      <c r="J138" s="11"/>
      <c r="L138" s="11"/>
      <c r="U138" s="33">
        <f t="shared" si="8"/>
        <v>0</v>
      </c>
      <c r="V138" s="34">
        <f t="shared" si="6"/>
        <v>0</v>
      </c>
    </row>
    <row r="139" spans="1:23" ht="12" customHeight="1">
      <c r="A139" s="19">
        <v>42803</v>
      </c>
      <c r="B139" s="1" t="s">
        <v>895</v>
      </c>
      <c r="C139" s="1" t="s">
        <v>17</v>
      </c>
      <c r="D139" s="1" t="s">
        <v>381</v>
      </c>
      <c r="E139" s="1" t="s">
        <v>382</v>
      </c>
      <c r="F139" s="1" t="s">
        <v>37</v>
      </c>
      <c r="G139" s="2" t="s">
        <v>383</v>
      </c>
      <c r="H139" s="52">
        <f t="shared" si="7"/>
        <v>1.4055246778436692E-5</v>
      </c>
      <c r="I139" s="11"/>
      <c r="J139" s="11"/>
      <c r="L139" s="11">
        <v>9897</v>
      </c>
      <c r="U139" s="33">
        <f t="shared" si="8"/>
        <v>9897</v>
      </c>
      <c r="V139" s="34">
        <f t="shared" si="6"/>
        <v>0</v>
      </c>
    </row>
    <row r="140" spans="1:23">
      <c r="A140" s="19">
        <v>14559</v>
      </c>
      <c r="B140" s="2" t="s">
        <v>384</v>
      </c>
      <c r="C140" s="2" t="s">
        <v>17</v>
      </c>
      <c r="D140" s="2" t="s">
        <v>381</v>
      </c>
      <c r="E140" s="2" t="s">
        <v>382</v>
      </c>
      <c r="F140" s="2" t="s">
        <v>37</v>
      </c>
      <c r="G140" s="2" t="s">
        <v>383</v>
      </c>
      <c r="H140" s="52">
        <f t="shared" si="7"/>
        <v>3.3748213942953807E-4</v>
      </c>
      <c r="I140" s="11">
        <v>45332</v>
      </c>
      <c r="J140" s="11">
        <v>139804</v>
      </c>
      <c r="L140" s="11">
        <v>52502</v>
      </c>
      <c r="U140" s="33">
        <f t="shared" si="8"/>
        <v>237638</v>
      </c>
      <c r="V140" s="34">
        <f t="shared" si="6"/>
        <v>0</v>
      </c>
    </row>
    <row r="141" spans="1:23">
      <c r="A141" s="19">
        <v>15032</v>
      </c>
      <c r="B141" s="2" t="s">
        <v>851</v>
      </c>
      <c r="C141" s="2"/>
      <c r="D141" s="2" t="s">
        <v>852</v>
      </c>
      <c r="E141" s="2" t="s">
        <v>304</v>
      </c>
      <c r="F141" s="2" t="s">
        <v>37</v>
      </c>
      <c r="G141" s="2" t="s">
        <v>383</v>
      </c>
      <c r="H141" s="52">
        <f t="shared" si="7"/>
        <v>3.4473769725423576E-4</v>
      </c>
      <c r="I141" s="11"/>
      <c r="J141" s="11"/>
      <c r="L141" s="11">
        <v>242747</v>
      </c>
      <c r="U141" s="33">
        <f t="shared" si="8"/>
        <v>242747</v>
      </c>
      <c r="V141" s="34">
        <f t="shared" si="6"/>
        <v>0</v>
      </c>
      <c r="W141" s="14"/>
    </row>
    <row r="142" spans="1:23">
      <c r="A142" s="19">
        <v>36064</v>
      </c>
      <c r="B142" s="2" t="s">
        <v>386</v>
      </c>
      <c r="C142" s="2" t="s">
        <v>385</v>
      </c>
      <c r="D142" s="2" t="s">
        <v>387</v>
      </c>
      <c r="E142" s="2" t="s">
        <v>388</v>
      </c>
      <c r="F142" s="2" t="s">
        <v>176</v>
      </c>
      <c r="G142" s="2" t="s">
        <v>389</v>
      </c>
      <c r="H142" s="52">
        <f t="shared" si="7"/>
        <v>1.4755949896601858E-4</v>
      </c>
      <c r="I142" s="11">
        <v>235</v>
      </c>
      <c r="J142" s="11">
        <v>718</v>
      </c>
      <c r="L142" s="11">
        <v>102951</v>
      </c>
      <c r="U142" s="33">
        <f t="shared" si="8"/>
        <v>103904</v>
      </c>
      <c r="V142" s="34">
        <f t="shared" si="6"/>
        <v>0</v>
      </c>
    </row>
    <row r="143" spans="1:23">
      <c r="A143" s="19">
        <v>22292</v>
      </c>
      <c r="B143" s="2" t="s">
        <v>391</v>
      </c>
      <c r="C143" s="2" t="s">
        <v>390</v>
      </c>
      <c r="D143" s="2" t="s">
        <v>392</v>
      </c>
      <c r="E143" s="2" t="s">
        <v>388</v>
      </c>
      <c r="F143" s="2" t="s">
        <v>176</v>
      </c>
      <c r="G143" s="2" t="s">
        <v>393</v>
      </c>
      <c r="H143" s="52">
        <f t="shared" si="7"/>
        <v>5.190912086451069E-4</v>
      </c>
      <c r="I143" s="11">
        <v>-5799</v>
      </c>
      <c r="J143" s="11">
        <v>198752</v>
      </c>
      <c r="L143" s="11">
        <v>172565</v>
      </c>
      <c r="U143" s="33">
        <f t="shared" si="8"/>
        <v>365518</v>
      </c>
      <c r="V143" s="34">
        <f t="shared" si="6"/>
        <v>0</v>
      </c>
    </row>
    <row r="144" spans="1:23">
      <c r="A144" s="19">
        <v>26433</v>
      </c>
      <c r="B144" s="2" t="s">
        <v>702</v>
      </c>
      <c r="C144" s="2" t="s">
        <v>362</v>
      </c>
      <c r="D144" s="42" t="s">
        <v>703</v>
      </c>
      <c r="E144" s="2" t="s">
        <v>508</v>
      </c>
      <c r="F144" s="2" t="s">
        <v>509</v>
      </c>
      <c r="G144" s="42" t="s">
        <v>704</v>
      </c>
      <c r="H144" s="52">
        <f t="shared" si="7"/>
        <v>4.5977428963512969E-5</v>
      </c>
      <c r="I144" s="11">
        <v>8474</v>
      </c>
      <c r="J144" s="11">
        <v>23901</v>
      </c>
      <c r="L144" s="11"/>
      <c r="U144" s="33">
        <f t="shared" si="8"/>
        <v>32375</v>
      </c>
      <c r="V144" s="34">
        <f t="shared" si="6"/>
        <v>0</v>
      </c>
    </row>
    <row r="145" spans="1:23">
      <c r="A145" s="19">
        <v>23582</v>
      </c>
      <c r="B145" s="1" t="s">
        <v>824</v>
      </c>
      <c r="C145" s="1" t="s">
        <v>32</v>
      </c>
      <c r="D145" s="43" t="s">
        <v>825</v>
      </c>
      <c r="E145" s="1" t="s">
        <v>826</v>
      </c>
      <c r="F145" s="1" t="s">
        <v>16</v>
      </c>
      <c r="G145" s="26" t="s">
        <v>827</v>
      </c>
      <c r="H145" s="52">
        <f t="shared" si="7"/>
        <v>4.4165314697646023E-5</v>
      </c>
      <c r="I145" s="11"/>
      <c r="J145" s="11">
        <v>31099</v>
      </c>
      <c r="L145" s="11"/>
      <c r="U145" s="33">
        <f t="shared" si="8"/>
        <v>31099</v>
      </c>
      <c r="V145" s="34">
        <f t="shared" si="6"/>
        <v>0</v>
      </c>
    </row>
    <row r="146" spans="1:23">
      <c r="A146" s="19">
        <v>22357</v>
      </c>
      <c r="B146" s="2" t="s">
        <v>394</v>
      </c>
      <c r="C146" s="2" t="s">
        <v>17</v>
      </c>
      <c r="D146" s="37" t="s">
        <v>395</v>
      </c>
      <c r="E146" s="2" t="s">
        <v>180</v>
      </c>
      <c r="F146" s="2" t="s">
        <v>155</v>
      </c>
      <c r="G146" s="37" t="s">
        <v>396</v>
      </c>
      <c r="H146" s="52">
        <f t="shared" si="7"/>
        <v>8.7831808019653756E-4</v>
      </c>
      <c r="I146" s="11"/>
      <c r="J146" s="11"/>
      <c r="K146" s="17">
        <v>724603</v>
      </c>
      <c r="L146" s="11">
        <v>2555</v>
      </c>
      <c r="U146" s="33">
        <f t="shared" si="8"/>
        <v>618467.54999999993</v>
      </c>
      <c r="V146" s="34">
        <f t="shared" si="6"/>
        <v>615912.54999999993</v>
      </c>
    </row>
    <row r="147" spans="1:23">
      <c r="A147" s="19">
        <v>29424</v>
      </c>
      <c r="B147" s="2" t="s">
        <v>398</v>
      </c>
      <c r="C147" s="2" t="s">
        <v>397</v>
      </c>
      <c r="D147" s="2" t="s">
        <v>395</v>
      </c>
      <c r="E147" s="2" t="s">
        <v>180</v>
      </c>
      <c r="F147" s="2" t="s">
        <v>155</v>
      </c>
      <c r="G147" s="2" t="s">
        <v>399</v>
      </c>
      <c r="H147" s="52">
        <f t="shared" si="7"/>
        <v>2.9933724064445722E-3</v>
      </c>
      <c r="I147" s="11">
        <v>3682</v>
      </c>
      <c r="J147" s="11">
        <v>4804</v>
      </c>
      <c r="K147" s="17">
        <v>8315</v>
      </c>
      <c r="L147" s="11">
        <v>2092229</v>
      </c>
      <c r="U147" s="33">
        <f t="shared" si="8"/>
        <v>2107782.75</v>
      </c>
      <c r="V147" s="34">
        <f t="shared" si="6"/>
        <v>7067.75</v>
      </c>
    </row>
    <row r="148" spans="1:23">
      <c r="A148" s="19">
        <v>19682</v>
      </c>
      <c r="B148" s="2" t="s">
        <v>400</v>
      </c>
      <c r="C148" s="2" t="s">
        <v>17</v>
      </c>
      <c r="D148" s="2" t="s">
        <v>395</v>
      </c>
      <c r="E148" s="2" t="s">
        <v>180</v>
      </c>
      <c r="F148" s="2" t="s">
        <v>155</v>
      </c>
      <c r="G148" s="2" t="s">
        <v>396</v>
      </c>
      <c r="H148" s="52">
        <f t="shared" si="7"/>
        <v>2.4180280442373473E-3</v>
      </c>
      <c r="I148" s="11">
        <v>163398</v>
      </c>
      <c r="J148" s="11">
        <v>17832</v>
      </c>
      <c r="K148" s="17">
        <v>70146</v>
      </c>
      <c r="L148" s="11">
        <v>1461800</v>
      </c>
      <c r="U148" s="33">
        <f t="shared" si="8"/>
        <v>1702654.1</v>
      </c>
      <c r="V148" s="34">
        <f t="shared" si="6"/>
        <v>59624.1</v>
      </c>
      <c r="W148" s="14"/>
    </row>
    <row r="149" spans="1:23">
      <c r="A149" s="19">
        <v>37478</v>
      </c>
      <c r="B149" s="2" t="s">
        <v>401</v>
      </c>
      <c r="C149" s="2" t="s">
        <v>17</v>
      </c>
      <c r="D149" s="2" t="s">
        <v>395</v>
      </c>
      <c r="E149" s="2" t="s">
        <v>180</v>
      </c>
      <c r="F149" s="2" t="s">
        <v>155</v>
      </c>
      <c r="G149" s="2" t="s">
        <v>396</v>
      </c>
      <c r="H149" s="52">
        <f t="shared" si="7"/>
        <v>5.6221775298243284E-3</v>
      </c>
      <c r="I149" s="11"/>
      <c r="J149" s="11"/>
      <c r="K149" s="17">
        <v>4657110</v>
      </c>
      <c r="L149" s="11">
        <v>312</v>
      </c>
      <c r="U149" s="33">
        <f t="shared" si="8"/>
        <v>3958855.5</v>
      </c>
      <c r="V149" s="34">
        <f t="shared" si="6"/>
        <v>3958543.5</v>
      </c>
      <c r="W149" s="14"/>
    </row>
    <row r="150" spans="1:23">
      <c r="A150" s="19">
        <v>30104</v>
      </c>
      <c r="B150" s="1" t="s">
        <v>402</v>
      </c>
      <c r="C150" s="1" t="s">
        <v>17</v>
      </c>
      <c r="D150" s="1" t="s">
        <v>395</v>
      </c>
      <c r="E150" s="1" t="s">
        <v>180</v>
      </c>
      <c r="F150" s="1" t="s">
        <v>155</v>
      </c>
      <c r="G150" s="2" t="s">
        <v>396</v>
      </c>
      <c r="H150" s="52">
        <f t="shared" si="7"/>
        <v>1.1356320572797622E-3</v>
      </c>
      <c r="I150" s="11">
        <v>100674</v>
      </c>
      <c r="J150" s="11">
        <v>132475</v>
      </c>
      <c r="K150" s="17">
        <v>394199</v>
      </c>
      <c r="L150" s="11">
        <v>231437</v>
      </c>
      <c r="U150" s="33">
        <f t="shared" si="8"/>
        <v>799655.14999999991</v>
      </c>
      <c r="V150" s="34">
        <f t="shared" si="6"/>
        <v>335069.14999999997</v>
      </c>
      <c r="W150" s="14"/>
    </row>
    <row r="151" spans="1:23">
      <c r="A151" s="19">
        <v>41343</v>
      </c>
      <c r="B151" s="2" t="s">
        <v>404</v>
      </c>
      <c r="C151" s="2" t="s">
        <v>403</v>
      </c>
      <c r="D151" s="2" t="s">
        <v>405</v>
      </c>
      <c r="E151" s="2" t="s">
        <v>103</v>
      </c>
      <c r="F151" s="2" t="s">
        <v>104</v>
      </c>
      <c r="G151" s="2">
        <v>10017</v>
      </c>
      <c r="H151" s="52">
        <f t="shared" si="7"/>
        <v>8.7370038416113036E-4</v>
      </c>
      <c r="I151" s="11">
        <v>352431</v>
      </c>
      <c r="J151" s="11">
        <v>234954</v>
      </c>
      <c r="L151" s="11">
        <v>27831</v>
      </c>
      <c r="U151" s="33">
        <f t="shared" si="8"/>
        <v>615216</v>
      </c>
      <c r="V151" s="34">
        <f t="shared" si="6"/>
        <v>0</v>
      </c>
      <c r="W151" s="14"/>
    </row>
    <row r="152" spans="1:23">
      <c r="A152" s="19">
        <v>10200</v>
      </c>
      <c r="B152" s="2" t="s">
        <v>737</v>
      </c>
      <c r="C152" s="2" t="s">
        <v>32</v>
      </c>
      <c r="D152" s="2" t="s">
        <v>738</v>
      </c>
      <c r="E152" s="2" t="s">
        <v>35</v>
      </c>
      <c r="F152" s="2" t="s">
        <v>36</v>
      </c>
      <c r="G152" s="2">
        <v>60603</v>
      </c>
      <c r="H152" s="52">
        <f t="shared" si="7"/>
        <v>5.1714844037261002E-5</v>
      </c>
      <c r="I152" s="11">
        <v>36415</v>
      </c>
      <c r="J152" s="11"/>
      <c r="L152" s="11"/>
      <c r="U152" s="33">
        <f t="shared" si="8"/>
        <v>36415</v>
      </c>
      <c r="V152" s="34">
        <f t="shared" si="6"/>
        <v>0</v>
      </c>
      <c r="W152" s="14"/>
    </row>
    <row r="153" spans="1:23">
      <c r="A153" s="19">
        <v>20419</v>
      </c>
      <c r="B153" s="1" t="s">
        <v>406</v>
      </c>
      <c r="C153" s="1" t="s">
        <v>222</v>
      </c>
      <c r="D153" s="1" t="s">
        <v>407</v>
      </c>
      <c r="E153" s="1" t="s">
        <v>408</v>
      </c>
      <c r="F153" s="1" t="s">
        <v>176</v>
      </c>
      <c r="G153" s="2" t="s">
        <v>409</v>
      </c>
      <c r="H153" s="52">
        <f t="shared" si="7"/>
        <v>4.2793220403672654E-3</v>
      </c>
      <c r="I153" s="11"/>
      <c r="J153" s="11"/>
      <c r="K153" s="17">
        <v>3545040</v>
      </c>
      <c r="L153" s="11"/>
      <c r="U153" s="33">
        <f t="shared" si="8"/>
        <v>3013284</v>
      </c>
      <c r="V153" s="34">
        <f t="shared" si="6"/>
        <v>3013284</v>
      </c>
    </row>
    <row r="154" spans="1:23">
      <c r="A154" s="19">
        <v>17221</v>
      </c>
      <c r="B154" s="1" t="s">
        <v>790</v>
      </c>
      <c r="C154" s="1" t="s">
        <v>222</v>
      </c>
      <c r="D154" s="1" t="s">
        <v>407</v>
      </c>
      <c r="E154" s="1" t="s">
        <v>408</v>
      </c>
      <c r="F154" s="1" t="s">
        <v>176</v>
      </c>
      <c r="G154" s="2" t="s">
        <v>409</v>
      </c>
      <c r="H154" s="52">
        <f t="shared" si="7"/>
        <v>8.6727178098926529E-3</v>
      </c>
      <c r="I154" s="11"/>
      <c r="J154" s="11"/>
      <c r="K154" s="17">
        <v>7184580</v>
      </c>
      <c r="L154" s="11"/>
      <c r="U154" s="33">
        <f t="shared" si="8"/>
        <v>6106893</v>
      </c>
      <c r="V154" s="34">
        <f t="shared" si="6"/>
        <v>6106893</v>
      </c>
    </row>
    <row r="155" spans="1:23">
      <c r="A155" s="19">
        <v>22578</v>
      </c>
      <c r="B155" s="2" t="s">
        <v>411</v>
      </c>
      <c r="C155" s="2" t="s">
        <v>410</v>
      </c>
      <c r="D155" s="2" t="s">
        <v>412</v>
      </c>
      <c r="E155" s="2" t="s">
        <v>114</v>
      </c>
      <c r="F155" s="2" t="s">
        <v>36</v>
      </c>
      <c r="G155" s="2" t="s">
        <v>413</v>
      </c>
      <c r="H155" s="52">
        <f t="shared" si="7"/>
        <v>5.9975521714810309E-4</v>
      </c>
      <c r="I155" s="11">
        <v>27762</v>
      </c>
      <c r="J155" s="11">
        <v>30804</v>
      </c>
      <c r="K155" s="17">
        <v>427943</v>
      </c>
      <c r="L155" s="11"/>
      <c r="U155" s="33">
        <f t="shared" si="8"/>
        <v>422317.55</v>
      </c>
      <c r="V155" s="34">
        <f t="shared" si="6"/>
        <v>363751.55</v>
      </c>
      <c r="W155" s="14"/>
    </row>
    <row r="156" spans="1:23">
      <c r="A156" s="19">
        <v>10069</v>
      </c>
      <c r="B156" s="2" t="s">
        <v>414</v>
      </c>
      <c r="C156" s="2" t="s">
        <v>17</v>
      </c>
      <c r="D156" s="2" t="s">
        <v>415</v>
      </c>
      <c r="E156" s="2" t="s">
        <v>416</v>
      </c>
      <c r="F156" s="2" t="s">
        <v>155</v>
      </c>
      <c r="G156" s="2" t="s">
        <v>417</v>
      </c>
      <c r="H156" s="52">
        <f t="shared" si="7"/>
        <v>6.3547268520294125E-4</v>
      </c>
      <c r="I156" s="11"/>
      <c r="J156" s="11"/>
      <c r="L156" s="11">
        <v>468679</v>
      </c>
      <c r="P156" s="17">
        <v>-21211</v>
      </c>
      <c r="U156" s="33">
        <f t="shared" si="8"/>
        <v>447468</v>
      </c>
      <c r="V156" s="34">
        <f t="shared" si="6"/>
        <v>0</v>
      </c>
      <c r="W156" s="14"/>
    </row>
    <row r="157" spans="1:23">
      <c r="A157" s="19">
        <v>11206</v>
      </c>
      <c r="B157" s="2" t="s">
        <v>418</v>
      </c>
      <c r="C157" s="2" t="s">
        <v>32</v>
      </c>
      <c r="D157" s="2" t="s">
        <v>419</v>
      </c>
      <c r="E157" s="2" t="s">
        <v>416</v>
      </c>
      <c r="F157" s="2" t="s">
        <v>155</v>
      </c>
      <c r="G157" s="2" t="s">
        <v>417</v>
      </c>
      <c r="H157" s="52">
        <f t="shared" si="7"/>
        <v>2.4596071196798441E-3</v>
      </c>
      <c r="I157" s="11"/>
      <c r="J157" s="11"/>
      <c r="L157" s="11">
        <v>1731932</v>
      </c>
      <c r="U157" s="33">
        <f t="shared" si="8"/>
        <v>1731932</v>
      </c>
      <c r="V157" s="34">
        <f t="shared" si="6"/>
        <v>0</v>
      </c>
      <c r="W157" s="14"/>
    </row>
    <row r="158" spans="1:23">
      <c r="A158" s="19">
        <v>25054</v>
      </c>
      <c r="B158" s="2" t="s">
        <v>420</v>
      </c>
      <c r="C158" s="2" t="s">
        <v>385</v>
      </c>
      <c r="D158" s="2" t="s">
        <v>421</v>
      </c>
      <c r="E158" s="2" t="s">
        <v>103</v>
      </c>
      <c r="F158" s="2" t="s">
        <v>104</v>
      </c>
      <c r="G158" s="2">
        <v>10004</v>
      </c>
      <c r="H158" s="52">
        <f t="shared" si="7"/>
        <v>1.4343537684370069E-7</v>
      </c>
      <c r="I158" s="11">
        <v>101</v>
      </c>
      <c r="J158" s="11"/>
      <c r="L158" s="11"/>
      <c r="U158" s="33">
        <f t="shared" si="8"/>
        <v>101</v>
      </c>
      <c r="V158" s="34">
        <f t="shared" si="6"/>
        <v>0</v>
      </c>
    </row>
    <row r="159" spans="1:23">
      <c r="A159" s="19">
        <v>23817</v>
      </c>
      <c r="B159" s="1" t="s">
        <v>739</v>
      </c>
      <c r="C159" s="1" t="s">
        <v>385</v>
      </c>
      <c r="D159" s="1" t="s">
        <v>740</v>
      </c>
      <c r="E159" s="1" t="s">
        <v>103</v>
      </c>
      <c r="F159" s="1" t="s">
        <v>104</v>
      </c>
      <c r="G159" s="2">
        <v>10038</v>
      </c>
      <c r="H159" s="52">
        <f t="shared" si="7"/>
        <v>0</v>
      </c>
      <c r="I159" s="11"/>
      <c r="J159" s="11"/>
      <c r="L159" s="11"/>
      <c r="T159" s="11"/>
      <c r="U159" s="33">
        <f t="shared" si="8"/>
        <v>0</v>
      </c>
      <c r="V159" s="34">
        <f t="shared" si="6"/>
        <v>0</v>
      </c>
    </row>
    <row r="160" spans="1:23">
      <c r="A160" s="19">
        <v>35408</v>
      </c>
      <c r="B160" s="2" t="s">
        <v>424</v>
      </c>
      <c r="C160" s="2" t="s">
        <v>385</v>
      </c>
      <c r="D160" s="2" t="s">
        <v>425</v>
      </c>
      <c r="E160" s="2" t="s">
        <v>103</v>
      </c>
      <c r="F160" s="2" t="s">
        <v>104</v>
      </c>
      <c r="G160" s="2" t="s">
        <v>426</v>
      </c>
      <c r="H160" s="52">
        <f t="shared" si="7"/>
        <v>2.4503306852091207E-5</v>
      </c>
      <c r="I160" s="11">
        <v>6798</v>
      </c>
      <c r="J160" s="11">
        <v>10456</v>
      </c>
      <c r="L160" s="11"/>
      <c r="T160" s="11"/>
      <c r="U160" s="33">
        <f t="shared" si="8"/>
        <v>17254</v>
      </c>
      <c r="V160" s="34">
        <f t="shared" si="6"/>
        <v>0</v>
      </c>
    </row>
    <row r="161" spans="1:26">
      <c r="A161" s="19">
        <v>43575</v>
      </c>
      <c r="B161" s="1" t="s">
        <v>427</v>
      </c>
      <c r="C161" s="1" t="s">
        <v>17</v>
      </c>
      <c r="D161" s="1" t="s">
        <v>428</v>
      </c>
      <c r="E161" s="1" t="s">
        <v>15</v>
      </c>
      <c r="F161" s="1" t="s">
        <v>16</v>
      </c>
      <c r="G161" s="2">
        <v>19109</v>
      </c>
      <c r="H161" s="52">
        <f t="shared" si="7"/>
        <v>5.4102119962748731E-5</v>
      </c>
      <c r="I161" s="11"/>
      <c r="J161" s="11" t="s">
        <v>195</v>
      </c>
      <c r="L161" s="11">
        <v>38096</v>
      </c>
      <c r="U161" s="33">
        <f t="shared" si="8"/>
        <v>38096</v>
      </c>
      <c r="V161" s="34">
        <f t="shared" si="6"/>
        <v>0</v>
      </c>
      <c r="W161" s="14"/>
    </row>
    <row r="162" spans="1:26">
      <c r="A162" s="19">
        <v>19429</v>
      </c>
      <c r="B162" s="2" t="s">
        <v>429</v>
      </c>
      <c r="C162" s="2" t="s">
        <v>32</v>
      </c>
      <c r="D162" s="2" t="s">
        <v>102</v>
      </c>
      <c r="E162" s="2" t="s">
        <v>103</v>
      </c>
      <c r="F162" s="2" t="s">
        <v>104</v>
      </c>
      <c r="G162" s="2">
        <v>10270</v>
      </c>
      <c r="H162" s="52">
        <f t="shared" si="7"/>
        <v>3.9981120135323294E-4</v>
      </c>
      <c r="I162" s="11">
        <v>273110</v>
      </c>
      <c r="J162" s="11"/>
      <c r="L162" s="11">
        <v>8417</v>
      </c>
      <c r="U162" s="33">
        <f t="shared" si="8"/>
        <v>281527</v>
      </c>
      <c r="V162" s="34">
        <f t="shared" si="6"/>
        <v>0</v>
      </c>
      <c r="W162" s="14"/>
    </row>
    <row r="163" spans="1:26">
      <c r="A163" s="19">
        <v>43273</v>
      </c>
      <c r="B163" s="2" t="s">
        <v>903</v>
      </c>
      <c r="C163" s="2" t="s">
        <v>385</v>
      </c>
      <c r="D163" s="2" t="s">
        <v>904</v>
      </c>
      <c r="E163" s="2" t="s">
        <v>133</v>
      </c>
      <c r="F163" s="2" t="s">
        <v>58</v>
      </c>
      <c r="G163" s="2">
        <v>76701</v>
      </c>
      <c r="H163" s="52">
        <f t="shared" si="7"/>
        <v>1.5621674705749581E-6</v>
      </c>
      <c r="I163" s="11"/>
      <c r="J163" s="11"/>
      <c r="L163" s="11">
        <v>1100</v>
      </c>
      <c r="U163" s="33">
        <f t="shared" si="8"/>
        <v>1100</v>
      </c>
      <c r="V163" s="34">
        <f t="shared" si="6"/>
        <v>0</v>
      </c>
      <c r="W163" s="14"/>
    </row>
    <row r="164" spans="1:26" s="25" customFormat="1">
      <c r="A164" s="19">
        <v>29742</v>
      </c>
      <c r="B164" s="2" t="s">
        <v>804</v>
      </c>
      <c r="C164" s="2" t="s">
        <v>32</v>
      </c>
      <c r="D164" s="2" t="s">
        <v>805</v>
      </c>
      <c r="E164" s="2" t="s">
        <v>806</v>
      </c>
      <c r="F164" s="2" t="s">
        <v>509</v>
      </c>
      <c r="G164" s="2" t="s">
        <v>807</v>
      </c>
      <c r="H164" s="52">
        <f t="shared" si="7"/>
        <v>1.2439994016907104E-3</v>
      </c>
      <c r="I164" s="11"/>
      <c r="J164" s="11"/>
      <c r="K164" s="17"/>
      <c r="L164" s="11">
        <v>875962</v>
      </c>
      <c r="M164" s="17"/>
      <c r="N164" s="17"/>
      <c r="O164" s="17"/>
      <c r="P164" s="17"/>
      <c r="Q164" s="17"/>
      <c r="R164" s="17"/>
      <c r="S164" s="17"/>
      <c r="T164" s="17"/>
      <c r="U164" s="33">
        <f t="shared" si="8"/>
        <v>875962</v>
      </c>
      <c r="V164" s="34">
        <f t="shared" si="6"/>
        <v>0</v>
      </c>
      <c r="W164" s="13"/>
      <c r="X164" s="13"/>
      <c r="Y164" s="13"/>
      <c r="Z164" s="13"/>
    </row>
    <row r="165" spans="1:26" s="25" customFormat="1">
      <c r="A165" s="19">
        <v>10749</v>
      </c>
      <c r="B165" s="2" t="s">
        <v>901</v>
      </c>
      <c r="C165" s="2" t="s">
        <v>32</v>
      </c>
      <c r="D165" s="2" t="s">
        <v>902</v>
      </c>
      <c r="E165" s="2" t="s">
        <v>139</v>
      </c>
      <c r="F165" s="2" t="s">
        <v>140</v>
      </c>
      <c r="G165" s="2">
        <v>48331</v>
      </c>
      <c r="H165" s="52">
        <f t="shared" si="7"/>
        <v>1.25513055499468E-5</v>
      </c>
      <c r="I165" s="11"/>
      <c r="J165" s="11"/>
      <c r="K165" s="17"/>
      <c r="L165" s="11">
        <v>8838</v>
      </c>
      <c r="M165" s="17"/>
      <c r="N165" s="17"/>
      <c r="O165" s="17"/>
      <c r="P165" s="17"/>
      <c r="Q165" s="17"/>
      <c r="R165" s="17"/>
      <c r="S165" s="17"/>
      <c r="T165" s="17"/>
      <c r="U165" s="33">
        <f t="shared" si="8"/>
        <v>8838</v>
      </c>
      <c r="V165" s="34">
        <f t="shared" si="6"/>
        <v>0</v>
      </c>
      <c r="W165" s="13"/>
      <c r="X165" s="13"/>
      <c r="Y165" s="13"/>
      <c r="Z165" s="13"/>
    </row>
    <row r="166" spans="1:26" s="25" customFormat="1">
      <c r="A166" s="19">
        <v>15598</v>
      </c>
      <c r="B166" s="2" t="s">
        <v>431</v>
      </c>
      <c r="C166" s="1" t="s">
        <v>430</v>
      </c>
      <c r="D166" s="2" t="s">
        <v>432</v>
      </c>
      <c r="E166" s="2" t="s">
        <v>433</v>
      </c>
      <c r="F166" s="2" t="s">
        <v>41</v>
      </c>
      <c r="G166" s="2">
        <v>92626</v>
      </c>
      <c r="H166" s="52">
        <f t="shared" si="7"/>
        <v>1.6223143265574842E-2</v>
      </c>
      <c r="I166" s="11"/>
      <c r="J166" s="11"/>
      <c r="K166" s="17">
        <v>13439440</v>
      </c>
      <c r="L166" s="11"/>
      <c r="M166" s="17"/>
      <c r="N166" s="17"/>
      <c r="O166" s="17"/>
      <c r="P166" s="17"/>
      <c r="Q166" s="17"/>
      <c r="R166" s="17"/>
      <c r="S166" s="17"/>
      <c r="T166" s="11"/>
      <c r="U166" s="33">
        <f t="shared" si="8"/>
        <v>11423524</v>
      </c>
      <c r="V166" s="34">
        <f t="shared" si="6"/>
        <v>11423524</v>
      </c>
      <c r="W166" s="13"/>
      <c r="X166" s="13"/>
      <c r="Y166" s="13"/>
      <c r="Z166" s="13"/>
    </row>
    <row r="167" spans="1:26">
      <c r="A167" s="19">
        <v>14354</v>
      </c>
      <c r="B167" s="2" t="s">
        <v>434</v>
      </c>
      <c r="C167" s="2" t="s">
        <v>318</v>
      </c>
      <c r="D167" s="2" t="s">
        <v>435</v>
      </c>
      <c r="E167" s="2" t="s">
        <v>436</v>
      </c>
      <c r="F167" s="2" t="s">
        <v>21</v>
      </c>
      <c r="G167" s="2" t="s">
        <v>437</v>
      </c>
      <c r="H167" s="52">
        <f t="shared" si="7"/>
        <v>1.1535186617950089E-4</v>
      </c>
      <c r="I167" s="11"/>
      <c r="J167" s="11"/>
      <c r="L167" s="11">
        <v>81225</v>
      </c>
      <c r="U167" s="33">
        <f t="shared" si="8"/>
        <v>81225</v>
      </c>
      <c r="V167" s="34">
        <f t="shared" si="6"/>
        <v>0</v>
      </c>
      <c r="W167" s="25"/>
      <c r="X167" s="25"/>
      <c r="Y167" s="25"/>
      <c r="Z167" s="25"/>
    </row>
    <row r="168" spans="1:26">
      <c r="A168" s="19">
        <v>16023</v>
      </c>
      <c r="B168" s="1" t="s">
        <v>859</v>
      </c>
      <c r="C168" s="2" t="s">
        <v>385</v>
      </c>
      <c r="D168" s="1" t="s">
        <v>860</v>
      </c>
      <c r="E168" s="2" t="s">
        <v>103</v>
      </c>
      <c r="F168" s="2" t="s">
        <v>104</v>
      </c>
      <c r="G168" s="1">
        <v>10004</v>
      </c>
      <c r="H168" s="52">
        <f t="shared" si="7"/>
        <v>3.1926882889010466E-4</v>
      </c>
      <c r="I168" s="11"/>
      <c r="J168" s="11"/>
      <c r="K168" s="17">
        <v>264486</v>
      </c>
      <c r="L168" s="11"/>
      <c r="U168" s="33">
        <f t="shared" si="8"/>
        <v>224813.1</v>
      </c>
      <c r="V168" s="34">
        <f t="shared" si="6"/>
        <v>224813.1</v>
      </c>
    </row>
    <row r="169" spans="1:26">
      <c r="A169" s="19">
        <v>42404</v>
      </c>
      <c r="B169" s="2" t="s">
        <v>438</v>
      </c>
      <c r="C169" s="2" t="s">
        <v>17</v>
      </c>
      <c r="D169" s="2" t="s">
        <v>439</v>
      </c>
      <c r="E169" s="2" t="s">
        <v>408</v>
      </c>
      <c r="F169" s="2" t="s">
        <v>176</v>
      </c>
      <c r="G169" s="2" t="s">
        <v>440</v>
      </c>
      <c r="H169" s="52">
        <f t="shared" si="7"/>
        <v>2.1692607989978175E-2</v>
      </c>
      <c r="I169" s="11"/>
      <c r="J169" s="11"/>
      <c r="K169" s="17">
        <v>17970408</v>
      </c>
      <c r="L169" s="11"/>
      <c r="U169" s="33">
        <f t="shared" si="8"/>
        <v>15274846.799999999</v>
      </c>
      <c r="V169" s="34">
        <f t="shared" si="6"/>
        <v>15274846.799999999</v>
      </c>
      <c r="W169" s="14"/>
    </row>
    <row r="170" spans="1:26">
      <c r="A170" s="19">
        <v>23035</v>
      </c>
      <c r="B170" s="2" t="s">
        <v>441</v>
      </c>
      <c r="C170" s="2" t="s">
        <v>17</v>
      </c>
      <c r="D170" s="2" t="s">
        <v>439</v>
      </c>
      <c r="E170" s="2" t="s">
        <v>408</v>
      </c>
      <c r="F170" s="2" t="s">
        <v>176</v>
      </c>
      <c r="G170" s="2" t="s">
        <v>440</v>
      </c>
      <c r="H170" s="52">
        <f t="shared" si="7"/>
        <v>6.3047056105530914E-3</v>
      </c>
      <c r="I170" s="11">
        <v>855111</v>
      </c>
      <c r="J170" s="11">
        <v>232116</v>
      </c>
      <c r="K170" s="17">
        <v>3639403</v>
      </c>
      <c r="L170" s="11">
        <v>258738</v>
      </c>
      <c r="U170" s="33">
        <f t="shared" si="8"/>
        <v>4439457.55</v>
      </c>
      <c r="V170" s="34">
        <f t="shared" si="6"/>
        <v>3093492.55</v>
      </c>
    </row>
    <row r="171" spans="1:26">
      <c r="A171" s="19">
        <v>23043</v>
      </c>
      <c r="B171" s="2" t="s">
        <v>443</v>
      </c>
      <c r="C171" s="2" t="s">
        <v>442</v>
      </c>
      <c r="D171" s="2" t="s">
        <v>444</v>
      </c>
      <c r="E171" s="2" t="s">
        <v>408</v>
      </c>
      <c r="F171" s="2" t="s">
        <v>176</v>
      </c>
      <c r="G171" s="2" t="s">
        <v>445</v>
      </c>
      <c r="H171" s="52">
        <f t="shared" si="7"/>
        <v>9.6256073034417197E-4</v>
      </c>
      <c r="I171" s="11">
        <v>569695</v>
      </c>
      <c r="J171" s="11">
        <v>5981</v>
      </c>
      <c r="L171" s="11">
        <v>102111</v>
      </c>
      <c r="U171" s="33">
        <f t="shared" si="8"/>
        <v>677787</v>
      </c>
      <c r="V171" s="34">
        <f t="shared" si="6"/>
        <v>0</v>
      </c>
    </row>
    <row r="172" spans="1:26">
      <c r="A172" s="19">
        <v>33600</v>
      </c>
      <c r="B172" s="2" t="s">
        <v>446</v>
      </c>
      <c r="C172" s="2" t="s">
        <v>385</v>
      </c>
      <c r="D172" s="2" t="s">
        <v>439</v>
      </c>
      <c r="E172" s="2" t="s">
        <v>408</v>
      </c>
      <c r="F172" s="2" t="s">
        <v>176</v>
      </c>
      <c r="G172" s="2">
        <v>2117</v>
      </c>
      <c r="H172" s="52">
        <f t="shared" si="7"/>
        <v>2.1573611587089822E-3</v>
      </c>
      <c r="I172" s="11"/>
      <c r="J172" s="11"/>
      <c r="K172" s="17">
        <v>1787183</v>
      </c>
      <c r="L172" s="11"/>
      <c r="U172" s="33">
        <f t="shared" si="8"/>
        <v>1519105.55</v>
      </c>
      <c r="V172" s="34">
        <f t="shared" si="6"/>
        <v>1519105.55</v>
      </c>
    </row>
    <row r="173" spans="1:26" s="50" customFormat="1">
      <c r="A173" s="47">
        <v>10051</v>
      </c>
      <c r="B173" s="37" t="s">
        <v>899</v>
      </c>
      <c r="C173" s="37" t="s">
        <v>385</v>
      </c>
      <c r="D173" s="37" t="s">
        <v>900</v>
      </c>
      <c r="E173" s="37" t="s">
        <v>708</v>
      </c>
      <c r="F173" s="37" t="s">
        <v>72</v>
      </c>
      <c r="G173" s="37">
        <v>32256</v>
      </c>
      <c r="H173" s="52">
        <f t="shared" si="7"/>
        <v>1.025250510938345E-4</v>
      </c>
      <c r="I173" s="48"/>
      <c r="J173" s="48"/>
      <c r="K173" s="49"/>
      <c r="L173" s="48">
        <v>72193</v>
      </c>
      <c r="M173" s="49"/>
      <c r="N173" s="49"/>
      <c r="O173" s="49"/>
      <c r="P173" s="49"/>
      <c r="Q173" s="49"/>
      <c r="R173" s="49"/>
      <c r="S173" s="49"/>
      <c r="T173" s="49"/>
      <c r="U173" s="33">
        <f t="shared" si="8"/>
        <v>72193</v>
      </c>
      <c r="V173" s="34">
        <f t="shared" si="6"/>
        <v>0</v>
      </c>
    </row>
    <row r="174" spans="1:26">
      <c r="A174" s="19">
        <v>36897</v>
      </c>
      <c r="B174" s="2" t="s">
        <v>897</v>
      </c>
      <c r="C174" s="2" t="s">
        <v>385</v>
      </c>
      <c r="D174" s="2" t="s">
        <v>522</v>
      </c>
      <c r="E174" s="2" t="s">
        <v>523</v>
      </c>
      <c r="F174" s="2" t="s">
        <v>16</v>
      </c>
      <c r="G174" s="2" t="s">
        <v>898</v>
      </c>
      <c r="H174" s="52">
        <f t="shared" si="7"/>
        <v>1.4322235400680412E-5</v>
      </c>
      <c r="I174" s="11"/>
      <c r="J174" s="11"/>
      <c r="L174" s="11">
        <v>10085</v>
      </c>
      <c r="U174" s="33">
        <f t="shared" si="8"/>
        <v>10085</v>
      </c>
      <c r="V174" s="34">
        <f t="shared" si="6"/>
        <v>0</v>
      </c>
    </row>
    <row r="175" spans="1:26">
      <c r="A175" s="19">
        <v>28932</v>
      </c>
      <c r="B175" s="2" t="s">
        <v>448</v>
      </c>
      <c r="C175" s="2" t="s">
        <v>447</v>
      </c>
      <c r="D175" s="2" t="s">
        <v>449</v>
      </c>
      <c r="E175" s="2" t="s">
        <v>450</v>
      </c>
      <c r="F175" s="2" t="s">
        <v>56</v>
      </c>
      <c r="G175" s="2" t="s">
        <v>451</v>
      </c>
      <c r="H175" s="52">
        <f t="shared" si="7"/>
        <v>1.9126816370897064E-4</v>
      </c>
      <c r="I175" s="11"/>
      <c r="J175" s="11"/>
      <c r="K175" s="17">
        <v>45697</v>
      </c>
      <c r="L175" s="11">
        <v>95839</v>
      </c>
      <c r="T175" s="11"/>
      <c r="U175" s="33">
        <f t="shared" si="8"/>
        <v>134681.45000000001</v>
      </c>
      <c r="V175" s="34">
        <f t="shared" si="6"/>
        <v>38842.449999999997</v>
      </c>
    </row>
    <row r="176" spans="1:26">
      <c r="A176" s="19">
        <v>38970</v>
      </c>
      <c r="B176" s="2" t="s">
        <v>453</v>
      </c>
      <c r="C176" s="2" t="s">
        <v>452</v>
      </c>
      <c r="D176" s="2" t="s">
        <v>449</v>
      </c>
      <c r="E176" s="2" t="s">
        <v>450</v>
      </c>
      <c r="F176" s="2" t="s">
        <v>56</v>
      </c>
      <c r="G176" s="2" t="s">
        <v>454</v>
      </c>
      <c r="H176" s="52">
        <f t="shared" si="7"/>
        <v>3.8115324114558404E-4</v>
      </c>
      <c r="I176" s="11"/>
      <c r="J176" s="11"/>
      <c r="L176" s="11">
        <v>268389</v>
      </c>
      <c r="U176" s="33">
        <f t="shared" si="8"/>
        <v>268389</v>
      </c>
      <c r="V176" s="34">
        <f t="shared" si="6"/>
        <v>0</v>
      </c>
      <c r="W176" s="14"/>
    </row>
    <row r="177" spans="1:25">
      <c r="A177" s="19">
        <v>22306</v>
      </c>
      <c r="B177" s="2" t="s">
        <v>455</v>
      </c>
      <c r="C177" s="2" t="s">
        <v>6</v>
      </c>
      <c r="D177" s="2" t="s">
        <v>387</v>
      </c>
      <c r="E177" s="2" t="s">
        <v>388</v>
      </c>
      <c r="F177" s="2" t="s">
        <v>176</v>
      </c>
      <c r="G177" s="2" t="s">
        <v>456</v>
      </c>
      <c r="H177" s="52">
        <f t="shared" si="7"/>
        <v>4.1119798206147839E-4</v>
      </c>
      <c r="I177" s="11">
        <v>484</v>
      </c>
      <c r="J177" s="11">
        <v>3283</v>
      </c>
      <c r="L177" s="11">
        <v>285778</v>
      </c>
      <c r="U177" s="33">
        <f t="shared" si="8"/>
        <v>289545</v>
      </c>
      <c r="V177" s="34">
        <f t="shared" si="6"/>
        <v>0</v>
      </c>
    </row>
    <row r="178" spans="1:25">
      <c r="A178" s="19">
        <v>26298</v>
      </c>
      <c r="B178" s="2" t="s">
        <v>458</v>
      </c>
      <c r="C178" s="2" t="s">
        <v>457</v>
      </c>
      <c r="D178" s="2" t="s">
        <v>271</v>
      </c>
      <c r="E178" s="2" t="s">
        <v>272</v>
      </c>
      <c r="F178" s="2" t="s">
        <v>30</v>
      </c>
      <c r="G178" s="2" t="s">
        <v>273</v>
      </c>
      <c r="H178" s="52">
        <f t="shared" si="7"/>
        <v>6.0631493587607809E-3</v>
      </c>
      <c r="I178" s="11"/>
      <c r="J178" s="11"/>
      <c r="K178" s="17">
        <v>4975887</v>
      </c>
      <c r="L178" s="11">
        <v>47879</v>
      </c>
      <c r="O178" s="17">
        <v>-9432</v>
      </c>
      <c r="U178" s="33">
        <f t="shared" si="8"/>
        <v>4269365.75</v>
      </c>
      <c r="V178" s="34">
        <f t="shared" si="6"/>
        <v>4221486.75</v>
      </c>
    </row>
    <row r="179" spans="1:25">
      <c r="A179" s="19">
        <v>38660</v>
      </c>
      <c r="B179" s="2" t="s">
        <v>850</v>
      </c>
      <c r="C179" s="2"/>
      <c r="D179" s="2" t="s">
        <v>847</v>
      </c>
      <c r="E179" s="2" t="s">
        <v>806</v>
      </c>
      <c r="F179" s="2" t="s">
        <v>509</v>
      </c>
      <c r="G179" s="2">
        <v>27105</v>
      </c>
      <c r="H179" s="52">
        <f t="shared" si="7"/>
        <v>0</v>
      </c>
      <c r="I179" s="11"/>
      <c r="J179" s="11"/>
      <c r="L179" s="11"/>
      <c r="U179" s="33">
        <f t="shared" si="8"/>
        <v>0</v>
      </c>
      <c r="V179" s="34">
        <f t="shared" si="6"/>
        <v>0</v>
      </c>
    </row>
    <row r="180" spans="1:25">
      <c r="A180" s="19">
        <v>21687</v>
      </c>
      <c r="B180" s="1" t="s">
        <v>459</v>
      </c>
      <c r="C180" s="1" t="s">
        <v>17</v>
      </c>
      <c r="D180" s="1" t="s">
        <v>460</v>
      </c>
      <c r="E180" s="1" t="s">
        <v>311</v>
      </c>
      <c r="F180" s="1" t="s">
        <v>41</v>
      </c>
      <c r="G180" s="2">
        <v>90010</v>
      </c>
      <c r="H180" s="52">
        <f t="shared" si="7"/>
        <v>3.7219676697587941E-3</v>
      </c>
      <c r="I180" s="11" t="s">
        <v>195</v>
      </c>
      <c r="J180" s="11">
        <v>18</v>
      </c>
      <c r="L180" s="11">
        <v>2620805</v>
      </c>
      <c r="U180" s="33">
        <f t="shared" si="8"/>
        <v>2620823</v>
      </c>
      <c r="V180" s="34">
        <f t="shared" si="6"/>
        <v>0</v>
      </c>
    </row>
    <row r="181" spans="1:25">
      <c r="A181" s="19">
        <v>27138</v>
      </c>
      <c r="B181" s="1" t="s">
        <v>770</v>
      </c>
      <c r="C181" s="1" t="s">
        <v>6</v>
      </c>
      <c r="D181" s="1" t="s">
        <v>771</v>
      </c>
      <c r="E181" s="1" t="s">
        <v>220</v>
      </c>
      <c r="F181" s="1" t="s">
        <v>21</v>
      </c>
      <c r="G181" s="2" t="s">
        <v>772</v>
      </c>
      <c r="H181" s="52">
        <f t="shared" si="7"/>
        <v>8.0969980304392028E-5</v>
      </c>
      <c r="I181" s="11"/>
      <c r="J181" s="11"/>
      <c r="L181" s="11">
        <v>57015</v>
      </c>
      <c r="U181" s="33">
        <f t="shared" si="8"/>
        <v>57015</v>
      </c>
      <c r="V181" s="34">
        <f t="shared" si="6"/>
        <v>0</v>
      </c>
    </row>
    <row r="182" spans="1:25">
      <c r="A182" s="19">
        <v>23574</v>
      </c>
      <c r="B182" s="1" t="s">
        <v>844</v>
      </c>
      <c r="C182" s="1" t="s">
        <v>679</v>
      </c>
      <c r="D182" s="1" t="s">
        <v>808</v>
      </c>
      <c r="E182" s="1" t="s">
        <v>554</v>
      </c>
      <c r="F182" s="1" t="s">
        <v>268</v>
      </c>
      <c r="G182" s="2" t="s">
        <v>809</v>
      </c>
      <c r="H182" s="52">
        <f t="shared" si="7"/>
        <v>2.1319609547059443E-4</v>
      </c>
      <c r="I182" s="11"/>
      <c r="J182" s="11"/>
      <c r="L182" s="11">
        <v>150122</v>
      </c>
      <c r="U182" s="33">
        <f t="shared" si="8"/>
        <v>150122</v>
      </c>
      <c r="V182" s="34">
        <f t="shared" si="6"/>
        <v>0</v>
      </c>
    </row>
    <row r="183" spans="1:25">
      <c r="A183" s="19">
        <v>26662</v>
      </c>
      <c r="B183" s="2" t="s">
        <v>848</v>
      </c>
      <c r="C183" s="2" t="s">
        <v>17</v>
      </c>
      <c r="D183" s="2" t="s">
        <v>849</v>
      </c>
      <c r="E183" s="2" t="s">
        <v>98</v>
      </c>
      <c r="F183" s="2" t="s">
        <v>58</v>
      </c>
      <c r="G183" s="2">
        <v>75244</v>
      </c>
      <c r="H183" s="52">
        <f t="shared" si="7"/>
        <v>3.6647028707442541E-5</v>
      </c>
      <c r="I183" s="11">
        <v>40</v>
      </c>
      <c r="J183" s="11">
        <v>145</v>
      </c>
      <c r="K183" s="23"/>
      <c r="L183" s="11">
        <v>25620</v>
      </c>
      <c r="M183" s="23"/>
      <c r="N183" s="23"/>
      <c r="O183" s="23"/>
      <c r="P183" s="23"/>
      <c r="Q183" s="23"/>
      <c r="R183" s="23"/>
      <c r="S183" s="23"/>
      <c r="U183" s="33">
        <f t="shared" si="8"/>
        <v>25805</v>
      </c>
      <c r="V183" s="34">
        <f t="shared" si="6"/>
        <v>0</v>
      </c>
    </row>
    <row r="184" spans="1:25">
      <c r="A184" s="19">
        <v>20362</v>
      </c>
      <c r="B184" s="2" t="s">
        <v>461</v>
      </c>
      <c r="C184" s="2" t="s">
        <v>59</v>
      </c>
      <c r="D184" s="2" t="s">
        <v>462</v>
      </c>
      <c r="E184" s="2" t="s">
        <v>316</v>
      </c>
      <c r="F184" s="2" t="s">
        <v>63</v>
      </c>
      <c r="G184" s="2" t="s">
        <v>463</v>
      </c>
      <c r="H184" s="52">
        <f t="shared" si="7"/>
        <v>1.4340413349428919E-4</v>
      </c>
      <c r="I184" s="11"/>
      <c r="J184" s="11">
        <v>48106</v>
      </c>
      <c r="L184" s="11">
        <v>52872</v>
      </c>
      <c r="U184" s="33">
        <f t="shared" si="8"/>
        <v>100978</v>
      </c>
      <c r="V184" s="34">
        <f t="shared" si="6"/>
        <v>0</v>
      </c>
    </row>
    <row r="185" spans="1:25">
      <c r="A185" s="19">
        <v>22551</v>
      </c>
      <c r="B185" s="2" t="s">
        <v>464</v>
      </c>
      <c r="C185" s="2" t="s">
        <v>59</v>
      </c>
      <c r="D185" s="2" t="s">
        <v>462</v>
      </c>
      <c r="E185" s="2" t="s">
        <v>316</v>
      </c>
      <c r="F185" s="2" t="s">
        <v>63</v>
      </c>
      <c r="G185" s="2" t="s">
        <v>463</v>
      </c>
      <c r="H185" s="52">
        <f t="shared" si="7"/>
        <v>7.5395882738931382E-5</v>
      </c>
      <c r="I185" s="11"/>
      <c r="J185" s="11">
        <v>30551</v>
      </c>
      <c r="L185" s="11">
        <v>22539</v>
      </c>
      <c r="U185" s="33">
        <f t="shared" si="8"/>
        <v>53090</v>
      </c>
      <c r="V185" s="34">
        <f t="shared" si="6"/>
        <v>0</v>
      </c>
    </row>
    <row r="186" spans="1:25">
      <c r="A186" s="19">
        <v>10177</v>
      </c>
      <c r="B186" s="1" t="s">
        <v>466</v>
      </c>
      <c r="C186" s="1" t="s">
        <v>465</v>
      </c>
      <c r="D186" s="1" t="s">
        <v>467</v>
      </c>
      <c r="E186" s="1" t="s">
        <v>468</v>
      </c>
      <c r="F186" s="1" t="s">
        <v>212</v>
      </c>
      <c r="G186" s="2">
        <v>87109</v>
      </c>
      <c r="H186" s="52">
        <f t="shared" si="7"/>
        <v>4.1733474394679525E-3</v>
      </c>
      <c r="I186" s="11">
        <v>55273</v>
      </c>
      <c r="J186" s="11"/>
      <c r="L186" s="11">
        <v>2883389</v>
      </c>
      <c r="U186" s="33">
        <f t="shared" si="8"/>
        <v>2938662</v>
      </c>
      <c r="V186" s="34">
        <f t="shared" si="6"/>
        <v>0</v>
      </c>
    </row>
    <row r="187" spans="1:25">
      <c r="A187" s="19">
        <v>23663</v>
      </c>
      <c r="B187" s="1" t="s">
        <v>469</v>
      </c>
      <c r="C187" s="1" t="s">
        <v>17</v>
      </c>
      <c r="D187" s="1" t="s">
        <v>470</v>
      </c>
      <c r="E187" s="1" t="s">
        <v>471</v>
      </c>
      <c r="F187" s="1" t="s">
        <v>191</v>
      </c>
      <c r="G187" s="2">
        <v>74834</v>
      </c>
      <c r="H187" s="52">
        <f t="shared" si="7"/>
        <v>2.3775194795578678E-4</v>
      </c>
      <c r="I187" s="11">
        <v>70822</v>
      </c>
      <c r="J187" s="11">
        <v>96591</v>
      </c>
      <c r="K187" s="11"/>
      <c r="L187" s="11"/>
      <c r="M187" s="11"/>
      <c r="N187" s="11"/>
      <c r="O187" s="11"/>
      <c r="P187" s="11"/>
      <c r="Q187" s="11"/>
      <c r="R187" s="11"/>
      <c r="S187" s="11"/>
      <c r="U187" s="33">
        <f t="shared" si="8"/>
        <v>167413</v>
      </c>
      <c r="V187" s="34">
        <f t="shared" si="6"/>
        <v>0</v>
      </c>
    </row>
    <row r="188" spans="1:25">
      <c r="A188" s="19">
        <v>11991</v>
      </c>
      <c r="B188" s="2" t="s">
        <v>472</v>
      </c>
      <c r="C188" s="2" t="s">
        <v>447</v>
      </c>
      <c r="D188" s="2" t="s">
        <v>473</v>
      </c>
      <c r="E188" s="2" t="s">
        <v>121</v>
      </c>
      <c r="F188" s="2" t="s">
        <v>122</v>
      </c>
      <c r="G188" s="2" t="s">
        <v>474</v>
      </c>
      <c r="H188" s="52">
        <f t="shared" si="7"/>
        <v>1.7109269981888274E-3</v>
      </c>
      <c r="I188" s="11">
        <v>486352</v>
      </c>
      <c r="J188" s="11">
        <v>352212</v>
      </c>
      <c r="L188" s="11">
        <v>366185</v>
      </c>
      <c r="U188" s="33">
        <f t="shared" si="8"/>
        <v>1204749</v>
      </c>
      <c r="V188" s="34">
        <f t="shared" si="6"/>
        <v>0</v>
      </c>
    </row>
    <row r="189" spans="1:25">
      <c r="A189" s="19">
        <v>16217</v>
      </c>
      <c r="B189" s="2" t="s">
        <v>475</v>
      </c>
      <c r="C189" s="2" t="s">
        <v>17</v>
      </c>
      <c r="D189" s="2" t="s">
        <v>476</v>
      </c>
      <c r="E189" s="2" t="s">
        <v>103</v>
      </c>
      <c r="F189" s="2" t="s">
        <v>104</v>
      </c>
      <c r="G189" s="2" t="s">
        <v>477</v>
      </c>
      <c r="H189" s="52">
        <f t="shared" si="7"/>
        <v>1.8925800921240215E-4</v>
      </c>
      <c r="I189" s="11">
        <v>45</v>
      </c>
      <c r="J189" s="11">
        <v>45</v>
      </c>
      <c r="L189" s="11">
        <v>133176</v>
      </c>
      <c r="U189" s="33">
        <f t="shared" si="8"/>
        <v>133266</v>
      </c>
      <c r="V189" s="34">
        <f t="shared" si="6"/>
        <v>0</v>
      </c>
    </row>
    <row r="190" spans="1:25">
      <c r="A190" s="19">
        <v>15679</v>
      </c>
      <c r="B190" s="2" t="s">
        <v>741</v>
      </c>
      <c r="C190" s="2" t="s">
        <v>32</v>
      </c>
      <c r="D190" s="2" t="s">
        <v>742</v>
      </c>
      <c r="E190" s="2" t="s">
        <v>670</v>
      </c>
      <c r="F190" s="2" t="s">
        <v>115</v>
      </c>
      <c r="G190" s="2">
        <v>63139</v>
      </c>
      <c r="H190" s="52">
        <f t="shared" si="7"/>
        <v>0</v>
      </c>
      <c r="I190" s="11"/>
      <c r="J190" s="11"/>
      <c r="L190" s="11"/>
      <c r="U190" s="33">
        <f t="shared" si="8"/>
        <v>0</v>
      </c>
      <c r="V190" s="34">
        <f t="shared" si="6"/>
        <v>0</v>
      </c>
    </row>
    <row r="191" spans="1:25">
      <c r="A191" s="19">
        <v>20478</v>
      </c>
      <c r="B191" s="2" t="s">
        <v>478</v>
      </c>
      <c r="C191" s="2" t="s">
        <v>17</v>
      </c>
      <c r="D191" s="37" t="s">
        <v>75</v>
      </c>
      <c r="E191" s="2" t="s">
        <v>35</v>
      </c>
      <c r="F191" s="2" t="s">
        <v>36</v>
      </c>
      <c r="G191" s="2">
        <v>60685</v>
      </c>
      <c r="H191" s="52">
        <f t="shared" si="7"/>
        <v>7.7269347581824556E-4</v>
      </c>
      <c r="I191" s="11"/>
      <c r="J191" s="11"/>
      <c r="L191" s="11">
        <v>544092</v>
      </c>
      <c r="U191" s="33">
        <f t="shared" si="8"/>
        <v>544092</v>
      </c>
      <c r="V191" s="34">
        <f t="shared" si="6"/>
        <v>0</v>
      </c>
    </row>
    <row r="192" spans="1:25">
      <c r="A192" s="19">
        <v>23728</v>
      </c>
      <c r="B192" s="1" t="s">
        <v>846</v>
      </c>
      <c r="C192" s="1"/>
      <c r="D192" s="1" t="s">
        <v>847</v>
      </c>
      <c r="E192" s="1" t="s">
        <v>806</v>
      </c>
      <c r="F192" s="1" t="s">
        <v>509</v>
      </c>
      <c r="G192" s="2">
        <v>27105</v>
      </c>
      <c r="H192" s="52">
        <f t="shared" si="7"/>
        <v>1.6069874754579997E-4</v>
      </c>
      <c r="I192" s="11"/>
      <c r="J192" s="11"/>
      <c r="K192" s="11"/>
      <c r="L192" s="11">
        <v>113156</v>
      </c>
      <c r="M192" s="11"/>
      <c r="N192" s="11"/>
      <c r="O192" s="11"/>
      <c r="P192" s="11"/>
      <c r="Q192" s="11"/>
      <c r="R192" s="11"/>
      <c r="S192" s="11"/>
      <c r="U192" s="33">
        <f t="shared" si="8"/>
        <v>113156</v>
      </c>
      <c r="V192" s="34">
        <f t="shared" si="6"/>
        <v>0</v>
      </c>
      <c r="W192" s="1"/>
      <c r="X192" s="1"/>
      <c r="Y192" s="1"/>
    </row>
    <row r="193" spans="1:22">
      <c r="A193" s="19">
        <v>32620</v>
      </c>
      <c r="B193" s="2" t="s">
        <v>773</v>
      </c>
      <c r="C193" s="2" t="s">
        <v>6</v>
      </c>
      <c r="D193" s="2" t="s">
        <v>774</v>
      </c>
      <c r="E193" s="2" t="s">
        <v>775</v>
      </c>
      <c r="F193" s="2" t="s">
        <v>85</v>
      </c>
      <c r="G193" s="2" t="s">
        <v>776</v>
      </c>
      <c r="H193" s="52">
        <f t="shared" si="7"/>
        <v>4.7262666746122371E-6</v>
      </c>
      <c r="I193" s="11"/>
      <c r="J193" s="11"/>
      <c r="L193" s="11">
        <v>3328</v>
      </c>
      <c r="U193" s="33">
        <f t="shared" si="8"/>
        <v>3328</v>
      </c>
      <c r="V193" s="34">
        <f t="shared" si="6"/>
        <v>0</v>
      </c>
    </row>
    <row r="194" spans="1:22">
      <c r="A194" s="19">
        <v>22608</v>
      </c>
      <c r="B194" s="2" t="s">
        <v>479</v>
      </c>
      <c r="C194" s="2" t="s">
        <v>81</v>
      </c>
      <c r="D194" s="2" t="s">
        <v>480</v>
      </c>
      <c r="E194" s="2" t="s">
        <v>481</v>
      </c>
      <c r="F194" s="2" t="s">
        <v>58</v>
      </c>
      <c r="G194" s="2">
        <v>76124</v>
      </c>
      <c r="H194" s="52">
        <f t="shared" si="7"/>
        <v>0</v>
      </c>
      <c r="I194" s="11" t="s">
        <v>195</v>
      </c>
      <c r="J194" s="11" t="s">
        <v>195</v>
      </c>
      <c r="L194" s="11"/>
      <c r="U194" s="33">
        <f t="shared" si="8"/>
        <v>0</v>
      </c>
      <c r="V194" s="34">
        <f t="shared" si="6"/>
        <v>0</v>
      </c>
    </row>
    <row r="195" spans="1:22">
      <c r="A195" s="19">
        <v>21881</v>
      </c>
      <c r="B195" s="1" t="s">
        <v>482</v>
      </c>
      <c r="C195" s="1" t="s">
        <v>81</v>
      </c>
      <c r="D195" s="44" t="s">
        <v>483</v>
      </c>
      <c r="E195" s="1" t="s">
        <v>35</v>
      </c>
      <c r="F195" s="1" t="s">
        <v>36</v>
      </c>
      <c r="G195" s="37">
        <v>60603</v>
      </c>
      <c r="H195" s="52">
        <f t="shared" si="7"/>
        <v>1.7262376595527081E-4</v>
      </c>
      <c r="I195" s="11"/>
      <c r="J195" s="11"/>
      <c r="L195" s="11">
        <v>121553</v>
      </c>
      <c r="U195" s="33">
        <f t="shared" si="8"/>
        <v>121553</v>
      </c>
      <c r="V195" s="34">
        <f t="shared" ref="V195:V258" si="9">(K195+O195)*0.85</f>
        <v>0</v>
      </c>
    </row>
    <row r="196" spans="1:22">
      <c r="A196" s="19">
        <v>19445</v>
      </c>
      <c r="B196" s="1" t="s">
        <v>484</v>
      </c>
      <c r="C196" s="1" t="s">
        <v>17</v>
      </c>
      <c r="D196" s="1" t="s">
        <v>485</v>
      </c>
      <c r="E196" s="1" t="s">
        <v>103</v>
      </c>
      <c r="F196" s="1" t="s">
        <v>104</v>
      </c>
      <c r="G196" s="2">
        <v>10270</v>
      </c>
      <c r="H196" s="52">
        <f t="shared" ref="H196:H259" si="10">U196/$K$321</f>
        <v>9.303530975576542E-4</v>
      </c>
      <c r="I196" s="11">
        <v>35849</v>
      </c>
      <c r="J196" s="11">
        <v>26276</v>
      </c>
      <c r="L196" s="11">
        <v>592983</v>
      </c>
      <c r="U196" s="33">
        <f t="shared" si="8"/>
        <v>655108</v>
      </c>
      <c r="V196" s="34">
        <f t="shared" si="9"/>
        <v>0</v>
      </c>
    </row>
    <row r="197" spans="1:22">
      <c r="A197" s="19">
        <v>28223</v>
      </c>
      <c r="B197" s="2" t="s">
        <v>487</v>
      </c>
      <c r="C197" s="2" t="s">
        <v>486</v>
      </c>
      <c r="D197" s="2" t="s">
        <v>45</v>
      </c>
      <c r="E197" s="2" t="s">
        <v>46</v>
      </c>
      <c r="F197" s="2" t="s">
        <v>37</v>
      </c>
      <c r="G197" s="2" t="s">
        <v>488</v>
      </c>
      <c r="H197" s="52">
        <f t="shared" si="10"/>
        <v>9.9872348713573623E-4</v>
      </c>
      <c r="I197" s="11">
        <v>44429</v>
      </c>
      <c r="J197" s="11">
        <v>17651</v>
      </c>
      <c r="L197" s="11">
        <v>641171</v>
      </c>
      <c r="U197" s="33">
        <f t="shared" ref="U197:U260" si="11">SUM(I197:J197,L197:N197,P197:T197,V197)</f>
        <v>703251</v>
      </c>
      <c r="V197" s="34">
        <f t="shared" si="9"/>
        <v>0</v>
      </c>
    </row>
    <row r="198" spans="1:22" ht="12.75">
      <c r="A198" s="19">
        <v>37877</v>
      </c>
      <c r="B198" s="2" t="s">
        <v>880</v>
      </c>
      <c r="C198" s="2" t="s">
        <v>385</v>
      </c>
      <c r="D198" s="45" t="s">
        <v>881</v>
      </c>
      <c r="E198" s="2" t="s">
        <v>100</v>
      </c>
      <c r="F198" s="2" t="s">
        <v>85</v>
      </c>
      <c r="G198" s="2">
        <v>43231</v>
      </c>
      <c r="H198" s="52">
        <f t="shared" si="10"/>
        <v>6.5780585740795455E-4</v>
      </c>
      <c r="I198" s="11"/>
      <c r="J198" s="11"/>
      <c r="K198" s="17">
        <v>544934</v>
      </c>
      <c r="L198" s="11"/>
      <c r="U198" s="33">
        <f t="shared" si="11"/>
        <v>463193.89999999997</v>
      </c>
      <c r="V198" s="34">
        <f t="shared" si="9"/>
        <v>463193.89999999997</v>
      </c>
    </row>
    <row r="199" spans="1:22" ht="12.75">
      <c r="A199" s="19">
        <v>23760</v>
      </c>
      <c r="B199" s="2" t="s">
        <v>896</v>
      </c>
      <c r="C199" s="2" t="s">
        <v>385</v>
      </c>
      <c r="D199" s="45" t="s">
        <v>490</v>
      </c>
      <c r="E199" s="2" t="s">
        <v>100</v>
      </c>
      <c r="F199" s="2" t="s">
        <v>85</v>
      </c>
      <c r="G199" s="2" t="s">
        <v>762</v>
      </c>
      <c r="H199" s="52">
        <f t="shared" si="10"/>
        <v>6.4011942335177874E-5</v>
      </c>
      <c r="I199" s="11"/>
      <c r="J199" s="11"/>
      <c r="L199" s="11">
        <v>45074</v>
      </c>
      <c r="U199" s="33">
        <f t="shared" si="11"/>
        <v>45074</v>
      </c>
      <c r="V199" s="34">
        <f t="shared" si="9"/>
        <v>0</v>
      </c>
    </row>
    <row r="200" spans="1:22">
      <c r="A200" s="19">
        <v>23787</v>
      </c>
      <c r="B200" s="2" t="s">
        <v>489</v>
      </c>
      <c r="C200" s="2" t="s">
        <v>17</v>
      </c>
      <c r="D200" s="2" t="s">
        <v>490</v>
      </c>
      <c r="E200" s="2" t="s">
        <v>100</v>
      </c>
      <c r="F200" s="2" t="s">
        <v>85</v>
      </c>
      <c r="G200" s="2">
        <v>43215</v>
      </c>
      <c r="H200" s="52">
        <f t="shared" si="10"/>
        <v>4.9947322551917729E-4</v>
      </c>
      <c r="I200" s="11">
        <v>26958</v>
      </c>
      <c r="J200" s="11">
        <v>104054</v>
      </c>
      <c r="L200" s="11">
        <v>220692</v>
      </c>
      <c r="U200" s="33">
        <f t="shared" si="11"/>
        <v>351704</v>
      </c>
      <c r="V200" s="34">
        <f t="shared" si="9"/>
        <v>0</v>
      </c>
    </row>
    <row r="201" spans="1:22">
      <c r="A201" s="19">
        <v>23841</v>
      </c>
      <c r="B201" s="2" t="s">
        <v>491</v>
      </c>
      <c r="C201" s="2" t="s">
        <v>118</v>
      </c>
      <c r="D201" s="2" t="s">
        <v>485</v>
      </c>
      <c r="E201" s="2" t="s">
        <v>103</v>
      </c>
      <c r="F201" s="2" t="s">
        <v>104</v>
      </c>
      <c r="G201" s="2">
        <v>10270</v>
      </c>
      <c r="H201" s="52">
        <f t="shared" si="10"/>
        <v>8.0105107586591891E-5</v>
      </c>
      <c r="I201" s="11">
        <v>1670</v>
      </c>
      <c r="J201" s="11">
        <v>6018</v>
      </c>
      <c r="L201" s="11">
        <v>48718</v>
      </c>
      <c r="U201" s="33">
        <f t="shared" si="11"/>
        <v>56406</v>
      </c>
      <c r="V201" s="34">
        <f t="shared" si="9"/>
        <v>0</v>
      </c>
    </row>
    <row r="202" spans="1:22">
      <c r="A202" s="19">
        <v>16608</v>
      </c>
      <c r="B202" s="2" t="s">
        <v>492</v>
      </c>
      <c r="C202" s="2" t="s">
        <v>118</v>
      </c>
      <c r="D202" s="15" t="s">
        <v>493</v>
      </c>
      <c r="E202" s="15" t="s">
        <v>494</v>
      </c>
      <c r="F202" s="15" t="s">
        <v>63</v>
      </c>
      <c r="G202" s="15" t="s">
        <v>495</v>
      </c>
      <c r="H202" s="52">
        <f t="shared" si="10"/>
        <v>3.5701775372520091E-4</v>
      </c>
      <c r="I202" s="11">
        <v>201663</v>
      </c>
      <c r="J202" s="11"/>
      <c r="L202" s="11">
        <v>49731</v>
      </c>
      <c r="U202" s="33">
        <f t="shared" si="11"/>
        <v>251394</v>
      </c>
      <c r="V202" s="34">
        <f t="shared" si="9"/>
        <v>0</v>
      </c>
    </row>
    <row r="203" spans="1:22" ht="14.25">
      <c r="A203" s="19">
        <v>29700</v>
      </c>
      <c r="B203" s="2" t="s">
        <v>815</v>
      </c>
      <c r="C203" s="2" t="s">
        <v>32</v>
      </c>
      <c r="D203" s="35" t="s">
        <v>816</v>
      </c>
      <c r="E203" s="2" t="s">
        <v>817</v>
      </c>
      <c r="F203" s="2" t="s">
        <v>496</v>
      </c>
      <c r="G203" s="1">
        <v>3101</v>
      </c>
      <c r="H203" s="52">
        <f t="shared" si="10"/>
        <v>1.0931323681438109E-3</v>
      </c>
      <c r="I203" s="11">
        <v>637459</v>
      </c>
      <c r="J203" s="11">
        <v>132270</v>
      </c>
      <c r="L203" s="11"/>
      <c r="U203" s="33">
        <f t="shared" si="11"/>
        <v>769729</v>
      </c>
      <c r="V203" s="34">
        <f t="shared" si="9"/>
        <v>0</v>
      </c>
    </row>
    <row r="204" spans="1:22">
      <c r="A204" s="19">
        <v>29874</v>
      </c>
      <c r="B204" s="2" t="s">
        <v>818</v>
      </c>
      <c r="C204" s="2" t="s">
        <v>32</v>
      </c>
      <c r="D204" s="2" t="s">
        <v>819</v>
      </c>
      <c r="E204" s="2" t="s">
        <v>662</v>
      </c>
      <c r="F204" s="2" t="s">
        <v>327</v>
      </c>
      <c r="G204" s="2" t="s">
        <v>820</v>
      </c>
      <c r="H204" s="52">
        <f t="shared" si="10"/>
        <v>6.8948391542194738E-6</v>
      </c>
      <c r="I204" s="11">
        <v>2171</v>
      </c>
      <c r="J204" s="11">
        <v>2684</v>
      </c>
      <c r="L204" s="11"/>
      <c r="U204" s="33">
        <f t="shared" si="11"/>
        <v>4855</v>
      </c>
      <c r="V204" s="34">
        <f t="shared" si="9"/>
        <v>0</v>
      </c>
    </row>
    <row r="205" spans="1:22">
      <c r="A205" s="19">
        <v>21105</v>
      </c>
      <c r="B205" s="1" t="s">
        <v>843</v>
      </c>
      <c r="C205" s="1"/>
      <c r="D205" s="1" t="s">
        <v>498</v>
      </c>
      <c r="E205" s="1" t="s">
        <v>494</v>
      </c>
      <c r="F205" s="1" t="s">
        <v>63</v>
      </c>
      <c r="G205" s="2">
        <v>7960</v>
      </c>
      <c r="H205" s="52">
        <f t="shared" si="10"/>
        <v>2.6607688450180271E-4</v>
      </c>
      <c r="I205" s="11">
        <v>117733</v>
      </c>
      <c r="J205" s="11"/>
      <c r="L205" s="11">
        <v>69625</v>
      </c>
      <c r="M205" s="3"/>
      <c r="N205" s="3"/>
      <c r="O205" s="3"/>
      <c r="P205" s="3"/>
      <c r="Q205" s="3"/>
      <c r="R205" s="3"/>
      <c r="S205" s="3"/>
      <c r="U205" s="33">
        <f t="shared" si="11"/>
        <v>187358</v>
      </c>
      <c r="V205" s="34">
        <f t="shared" si="9"/>
        <v>0</v>
      </c>
    </row>
    <row r="206" spans="1:22">
      <c r="A206" s="19">
        <v>24015</v>
      </c>
      <c r="B206" s="2" t="s">
        <v>500</v>
      </c>
      <c r="C206" s="2" t="s">
        <v>499</v>
      </c>
      <c r="D206" s="2" t="s">
        <v>501</v>
      </c>
      <c r="E206" s="2" t="s">
        <v>267</v>
      </c>
      <c r="F206" s="2" t="s">
        <v>268</v>
      </c>
      <c r="G206" s="2" t="s">
        <v>502</v>
      </c>
      <c r="H206" s="52">
        <f t="shared" si="10"/>
        <v>0</v>
      </c>
      <c r="I206" s="11"/>
      <c r="J206" s="11"/>
      <c r="L206" s="11"/>
      <c r="T206" s="18"/>
      <c r="U206" s="33">
        <f t="shared" si="11"/>
        <v>0</v>
      </c>
      <c r="V206" s="34">
        <f t="shared" si="9"/>
        <v>0</v>
      </c>
    </row>
    <row r="207" spans="1:22">
      <c r="A207" s="19">
        <v>42552</v>
      </c>
      <c r="B207" s="1" t="s">
        <v>503</v>
      </c>
      <c r="C207" s="1" t="s">
        <v>17</v>
      </c>
      <c r="D207" s="1" t="s">
        <v>504</v>
      </c>
      <c r="E207" s="1" t="s">
        <v>505</v>
      </c>
      <c r="F207" s="1" t="s">
        <v>104</v>
      </c>
      <c r="G207" s="2">
        <v>14210</v>
      </c>
      <c r="H207" s="52">
        <f t="shared" si="10"/>
        <v>3.5105737474883445E-4</v>
      </c>
      <c r="I207" s="11"/>
      <c r="J207" s="11"/>
      <c r="K207" s="11"/>
      <c r="L207" s="11">
        <v>247197</v>
      </c>
      <c r="M207" s="11"/>
      <c r="N207" s="11"/>
      <c r="O207" s="11"/>
      <c r="P207" s="11"/>
      <c r="Q207" s="11"/>
      <c r="R207" s="11"/>
      <c r="S207" s="11"/>
      <c r="U207" s="33">
        <f t="shared" si="11"/>
        <v>247197</v>
      </c>
      <c r="V207" s="34">
        <f t="shared" si="9"/>
        <v>0</v>
      </c>
    </row>
    <row r="208" spans="1:22">
      <c r="A208" s="19">
        <v>23248</v>
      </c>
      <c r="B208" s="2" t="s">
        <v>506</v>
      </c>
      <c r="C208" s="2" t="s">
        <v>118</v>
      </c>
      <c r="D208" s="2" t="s">
        <v>507</v>
      </c>
      <c r="E208" s="2" t="s">
        <v>508</v>
      </c>
      <c r="F208" s="2" t="s">
        <v>509</v>
      </c>
      <c r="G208" s="2">
        <v>27605</v>
      </c>
      <c r="H208" s="52">
        <f t="shared" si="10"/>
        <v>5.9831014123020892E-6</v>
      </c>
      <c r="I208" s="11"/>
      <c r="J208" s="11"/>
      <c r="L208" s="11">
        <v>4213</v>
      </c>
      <c r="U208" s="33">
        <f t="shared" si="11"/>
        <v>4213</v>
      </c>
      <c r="V208" s="34">
        <f t="shared" si="9"/>
        <v>0</v>
      </c>
    </row>
    <row r="209" spans="1:25">
      <c r="A209" s="19">
        <v>24074</v>
      </c>
      <c r="B209" s="2" t="s">
        <v>511</v>
      </c>
      <c r="C209" s="2" t="s">
        <v>510</v>
      </c>
      <c r="D209" s="2" t="s">
        <v>92</v>
      </c>
      <c r="E209" s="2" t="s">
        <v>93</v>
      </c>
      <c r="F209" s="2" t="s">
        <v>85</v>
      </c>
      <c r="G209" s="2" t="s">
        <v>94</v>
      </c>
      <c r="H209" s="52">
        <f t="shared" si="10"/>
        <v>3.8227658157215201E-4</v>
      </c>
      <c r="I209" s="11">
        <v>7842</v>
      </c>
      <c r="J209" s="11">
        <v>12570</v>
      </c>
      <c r="L209" s="11">
        <v>248768</v>
      </c>
      <c r="U209" s="33">
        <f t="shared" si="11"/>
        <v>269180</v>
      </c>
      <c r="V209" s="34">
        <f t="shared" si="9"/>
        <v>0</v>
      </c>
      <c r="W209" s="1"/>
      <c r="X209" s="1"/>
      <c r="Y209" s="1"/>
    </row>
    <row r="210" spans="1:25">
      <c r="A210" s="19">
        <v>24082</v>
      </c>
      <c r="B210" s="2" t="s">
        <v>512</v>
      </c>
      <c r="C210" s="2" t="s">
        <v>385</v>
      </c>
      <c r="D210" s="2" t="s">
        <v>439</v>
      </c>
      <c r="E210" s="2" t="s">
        <v>408</v>
      </c>
      <c r="F210" s="2" t="s">
        <v>176</v>
      </c>
      <c r="G210" s="2">
        <v>2116</v>
      </c>
      <c r="H210" s="52">
        <f t="shared" si="10"/>
        <v>1.136704201217863E-2</v>
      </c>
      <c r="I210" s="11">
        <v>198091</v>
      </c>
      <c r="J210" s="11">
        <v>260222</v>
      </c>
      <c r="L210" s="11">
        <v>7545788</v>
      </c>
      <c r="U210" s="33">
        <f t="shared" si="11"/>
        <v>8004101</v>
      </c>
      <c r="V210" s="34">
        <f t="shared" si="9"/>
        <v>0</v>
      </c>
    </row>
    <row r="211" spans="1:25">
      <c r="A211" s="19">
        <v>22748</v>
      </c>
      <c r="B211" s="1" t="s">
        <v>513</v>
      </c>
      <c r="C211" s="1" t="s">
        <v>17</v>
      </c>
      <c r="D211" s="1" t="s">
        <v>193</v>
      </c>
      <c r="E211" s="1" t="s">
        <v>15</v>
      </c>
      <c r="F211" s="1" t="s">
        <v>16</v>
      </c>
      <c r="G211" s="2">
        <v>19106</v>
      </c>
      <c r="H211" s="52">
        <f t="shared" si="10"/>
        <v>5.0755247164654179E-4</v>
      </c>
      <c r="I211" s="11">
        <v>256044</v>
      </c>
      <c r="J211" s="11">
        <v>92585</v>
      </c>
      <c r="K211" s="11"/>
      <c r="L211" s="11">
        <v>8764</v>
      </c>
      <c r="M211" s="11"/>
      <c r="N211" s="11"/>
      <c r="O211" s="11"/>
      <c r="P211" s="11"/>
      <c r="Q211" s="11"/>
      <c r="R211" s="11"/>
      <c r="S211" s="11"/>
      <c r="U211" s="33">
        <f t="shared" si="11"/>
        <v>357393</v>
      </c>
      <c r="V211" s="34">
        <f t="shared" si="9"/>
        <v>0</v>
      </c>
    </row>
    <row r="212" spans="1:25">
      <c r="A212" s="19">
        <v>20346</v>
      </c>
      <c r="B212" s="1" t="s">
        <v>514</v>
      </c>
      <c r="C212" s="1" t="s">
        <v>313</v>
      </c>
      <c r="D212" s="1" t="s">
        <v>315</v>
      </c>
      <c r="E212" s="1" t="s">
        <v>316</v>
      </c>
      <c r="F212" s="1" t="s">
        <v>63</v>
      </c>
      <c r="G212" s="2" t="s">
        <v>317</v>
      </c>
      <c r="H212" s="52">
        <f t="shared" si="10"/>
        <v>1.0569206800066113E-2</v>
      </c>
      <c r="I212" s="11"/>
      <c r="J212" s="11"/>
      <c r="K212" s="17">
        <v>8684957</v>
      </c>
      <c r="L212" s="11">
        <v>60092</v>
      </c>
      <c r="U212" s="33">
        <f t="shared" si="11"/>
        <v>7442305.4500000002</v>
      </c>
      <c r="V212" s="34">
        <f t="shared" si="9"/>
        <v>7382213.4500000002</v>
      </c>
    </row>
    <row r="213" spans="1:25">
      <c r="A213" s="19">
        <v>18333</v>
      </c>
      <c r="B213" s="2" t="s">
        <v>515</v>
      </c>
      <c r="C213" s="2" t="s">
        <v>17</v>
      </c>
      <c r="D213" s="2" t="s">
        <v>516</v>
      </c>
      <c r="E213" s="2" t="s">
        <v>517</v>
      </c>
      <c r="F213" s="2" t="s">
        <v>496</v>
      </c>
      <c r="G213" s="2">
        <v>3431</v>
      </c>
      <c r="H213" s="52">
        <f t="shared" si="10"/>
        <v>2.0291987381870316E-4</v>
      </c>
      <c r="I213" s="11">
        <v>121410</v>
      </c>
      <c r="J213" s="11"/>
      <c r="L213" s="11">
        <v>21476</v>
      </c>
      <c r="U213" s="33">
        <f t="shared" si="11"/>
        <v>142886</v>
      </c>
      <c r="V213" s="34">
        <f t="shared" si="9"/>
        <v>0</v>
      </c>
      <c r="W213" s="1"/>
      <c r="X213" s="1"/>
      <c r="Y213" s="1"/>
    </row>
    <row r="214" spans="1:25">
      <c r="A214" s="19">
        <v>41424</v>
      </c>
      <c r="B214" s="2" t="s">
        <v>777</v>
      </c>
      <c r="C214" s="2" t="s">
        <v>6</v>
      </c>
      <c r="D214" s="2" t="s">
        <v>522</v>
      </c>
      <c r="E214" s="2" t="s">
        <v>523</v>
      </c>
      <c r="F214" s="2" t="s">
        <v>16</v>
      </c>
      <c r="G214" s="2" t="s">
        <v>524</v>
      </c>
      <c r="H214" s="52">
        <f t="shared" si="10"/>
        <v>2.7772497322330799E-5</v>
      </c>
      <c r="I214" s="11"/>
      <c r="J214" s="11"/>
      <c r="L214" s="11">
        <v>19556</v>
      </c>
      <c r="U214" s="33">
        <f t="shared" si="11"/>
        <v>19556</v>
      </c>
      <c r="V214" s="34">
        <f t="shared" si="9"/>
        <v>0</v>
      </c>
    </row>
    <row r="215" spans="1:25">
      <c r="A215" s="19">
        <v>14974</v>
      </c>
      <c r="B215" s="2" t="s">
        <v>518</v>
      </c>
      <c r="C215" s="2" t="s">
        <v>17</v>
      </c>
      <c r="D215" s="2" t="s">
        <v>519</v>
      </c>
      <c r="E215" s="2" t="s">
        <v>15</v>
      </c>
      <c r="F215" s="2" t="s">
        <v>16</v>
      </c>
      <c r="G215" s="2" t="s">
        <v>520</v>
      </c>
      <c r="H215" s="52">
        <f t="shared" si="10"/>
        <v>1.6736494218841711E-4</v>
      </c>
      <c r="I215" s="11">
        <v>79181</v>
      </c>
      <c r="J215" s="11">
        <v>38669</v>
      </c>
      <c r="L215" s="11"/>
      <c r="U215" s="33">
        <f t="shared" si="11"/>
        <v>117850</v>
      </c>
      <c r="V215" s="34">
        <f t="shared" si="9"/>
        <v>0</v>
      </c>
    </row>
    <row r="216" spans="1:25">
      <c r="A216" s="19">
        <v>12262</v>
      </c>
      <c r="B216" s="2" t="s">
        <v>521</v>
      </c>
      <c r="C216" s="2" t="s">
        <v>17</v>
      </c>
      <c r="D216" s="2" t="s">
        <v>522</v>
      </c>
      <c r="E216" s="2" t="s">
        <v>523</v>
      </c>
      <c r="F216" s="2" t="s">
        <v>16</v>
      </c>
      <c r="G216" s="2" t="s">
        <v>524</v>
      </c>
      <c r="H216" s="52">
        <f t="shared" si="10"/>
        <v>1.0087341403176298E-5</v>
      </c>
      <c r="I216" s="11">
        <v>1905</v>
      </c>
      <c r="J216" s="11">
        <v>1026</v>
      </c>
      <c r="L216" s="11">
        <v>4172</v>
      </c>
      <c r="U216" s="33">
        <f t="shared" si="11"/>
        <v>7103</v>
      </c>
      <c r="V216" s="34">
        <f t="shared" si="9"/>
        <v>0</v>
      </c>
    </row>
    <row r="217" spans="1:25">
      <c r="A217" s="19">
        <v>13714</v>
      </c>
      <c r="B217" s="2" t="s">
        <v>526</v>
      </c>
      <c r="C217" s="2" t="s">
        <v>525</v>
      </c>
      <c r="D217" s="2" t="s">
        <v>527</v>
      </c>
      <c r="E217" s="2" t="s">
        <v>528</v>
      </c>
      <c r="F217" s="2" t="s">
        <v>37</v>
      </c>
      <c r="G217" s="2" t="s">
        <v>529</v>
      </c>
      <c r="H217" s="52">
        <f t="shared" si="10"/>
        <v>4.4837600569369189E-4</v>
      </c>
      <c r="I217" s="11"/>
      <c r="J217" s="11"/>
      <c r="K217" s="17">
        <v>185154</v>
      </c>
      <c r="L217" s="11">
        <v>158343</v>
      </c>
      <c r="U217" s="33">
        <f t="shared" si="11"/>
        <v>315723.90000000002</v>
      </c>
      <c r="V217" s="34">
        <f t="shared" si="9"/>
        <v>157380.9</v>
      </c>
    </row>
    <row r="218" spans="1:25">
      <c r="A218" s="19">
        <v>18058</v>
      </c>
      <c r="B218" s="2" t="s">
        <v>530</v>
      </c>
      <c r="C218" s="2" t="s">
        <v>222</v>
      </c>
      <c r="D218" s="2" t="s">
        <v>531</v>
      </c>
      <c r="E218" s="2" t="s">
        <v>265</v>
      </c>
      <c r="F218" s="2" t="s">
        <v>16</v>
      </c>
      <c r="G218" s="2" t="s">
        <v>532</v>
      </c>
      <c r="H218" s="52">
        <f t="shared" si="10"/>
        <v>9.2338611466933913E-3</v>
      </c>
      <c r="I218" s="11">
        <v>3</v>
      </c>
      <c r="J218" s="11">
        <v>-102</v>
      </c>
      <c r="L218" s="11">
        <v>6502121</v>
      </c>
      <c r="U218" s="33">
        <f t="shared" si="11"/>
        <v>6502022</v>
      </c>
      <c r="V218" s="34">
        <f t="shared" si="9"/>
        <v>0</v>
      </c>
    </row>
    <row r="219" spans="1:25">
      <c r="A219" s="19">
        <v>25623</v>
      </c>
      <c r="B219" s="2" t="s">
        <v>533</v>
      </c>
      <c r="C219" s="2" t="s">
        <v>17</v>
      </c>
      <c r="D219" s="2" t="s">
        <v>179</v>
      </c>
      <c r="E219" s="2" t="s">
        <v>180</v>
      </c>
      <c r="F219" s="2" t="s">
        <v>155</v>
      </c>
      <c r="G219" s="2" t="s">
        <v>181</v>
      </c>
      <c r="H219" s="52">
        <f t="shared" si="10"/>
        <v>1.0656964469037767E-3</v>
      </c>
      <c r="I219" s="11">
        <v>17885</v>
      </c>
      <c r="J219" s="11">
        <v>13878</v>
      </c>
      <c r="L219" s="11">
        <v>728956</v>
      </c>
      <c r="N219" s="17">
        <v>-570</v>
      </c>
      <c r="P219" s="17">
        <v>-9739</v>
      </c>
      <c r="U219" s="33">
        <f t="shared" si="11"/>
        <v>750410</v>
      </c>
      <c r="V219" s="34">
        <f t="shared" si="9"/>
        <v>0</v>
      </c>
    </row>
    <row r="220" spans="1:25">
      <c r="A220" s="19">
        <v>30945</v>
      </c>
      <c r="B220" s="1" t="s">
        <v>534</v>
      </c>
      <c r="C220" s="1" t="s">
        <v>17</v>
      </c>
      <c r="D220" s="1" t="s">
        <v>535</v>
      </c>
      <c r="E220" s="1" t="s">
        <v>536</v>
      </c>
      <c r="F220" s="1" t="s">
        <v>115</v>
      </c>
      <c r="G220" s="2">
        <v>64112</v>
      </c>
      <c r="H220" s="52">
        <f t="shared" si="10"/>
        <v>1.8788614214278815E-6</v>
      </c>
      <c r="I220" s="11"/>
      <c r="J220" s="11">
        <v>1323</v>
      </c>
      <c r="K220" s="11"/>
      <c r="L220" s="11"/>
      <c r="M220" s="11"/>
      <c r="N220" s="11"/>
      <c r="O220" s="11"/>
      <c r="P220" s="11"/>
      <c r="Q220" s="11"/>
      <c r="R220" s="11"/>
      <c r="S220" s="11"/>
      <c r="U220" s="33">
        <f t="shared" si="11"/>
        <v>1323</v>
      </c>
      <c r="V220" s="34">
        <f t="shared" si="9"/>
        <v>0</v>
      </c>
    </row>
    <row r="221" spans="1:25">
      <c r="A221" s="19">
        <v>37257</v>
      </c>
      <c r="B221" s="2" t="s">
        <v>537</v>
      </c>
      <c r="C221" s="2" t="s">
        <v>385</v>
      </c>
      <c r="D221" s="2" t="s">
        <v>538</v>
      </c>
      <c r="E221" s="2" t="s">
        <v>539</v>
      </c>
      <c r="F221" s="2" t="s">
        <v>36</v>
      </c>
      <c r="G221" s="2">
        <v>60143</v>
      </c>
      <c r="H221" s="52">
        <f t="shared" si="10"/>
        <v>1.9521708874946351E-3</v>
      </c>
      <c r="I221" s="11"/>
      <c r="J221" s="11"/>
      <c r="K221" s="17">
        <v>1617201</v>
      </c>
      <c r="L221" s="11"/>
      <c r="U221" s="33">
        <f t="shared" si="11"/>
        <v>1374620.8499999999</v>
      </c>
      <c r="V221" s="34">
        <f t="shared" si="9"/>
        <v>1374620.8499999999</v>
      </c>
    </row>
    <row r="222" spans="1:25" s="24" customFormat="1">
      <c r="A222" s="19">
        <v>13721</v>
      </c>
      <c r="B222" s="2" t="s">
        <v>835</v>
      </c>
      <c r="C222" s="2"/>
      <c r="D222" s="2" t="s">
        <v>836</v>
      </c>
      <c r="E222" s="2" t="s">
        <v>837</v>
      </c>
      <c r="F222" s="2" t="s">
        <v>838</v>
      </c>
      <c r="G222" s="2">
        <v>84111</v>
      </c>
      <c r="H222" s="52">
        <f t="shared" si="10"/>
        <v>3.5287943008042323E-5</v>
      </c>
      <c r="I222" s="11"/>
      <c r="J222" s="11"/>
      <c r="K222" s="17"/>
      <c r="L222" s="11">
        <v>24848</v>
      </c>
      <c r="M222" s="17"/>
      <c r="N222" s="17"/>
      <c r="O222" s="17"/>
      <c r="P222" s="17"/>
      <c r="Q222" s="17"/>
      <c r="R222" s="17"/>
      <c r="S222" s="17"/>
      <c r="T222" s="23"/>
      <c r="U222" s="33">
        <f t="shared" si="11"/>
        <v>24848</v>
      </c>
      <c r="V222" s="34">
        <f t="shared" si="9"/>
        <v>0</v>
      </c>
    </row>
    <row r="223" spans="1:25">
      <c r="A223" s="19">
        <v>12873</v>
      </c>
      <c r="B223" s="2" t="s">
        <v>540</v>
      </c>
      <c r="C223" s="2" t="s">
        <v>81</v>
      </c>
      <c r="D223" s="2" t="s">
        <v>541</v>
      </c>
      <c r="E223" s="2" t="s">
        <v>542</v>
      </c>
      <c r="F223" s="2" t="s">
        <v>104</v>
      </c>
      <c r="G223" s="2">
        <v>10601</v>
      </c>
      <c r="H223" s="52">
        <f t="shared" si="10"/>
        <v>2.4995304396187561E-3</v>
      </c>
      <c r="I223" s="11"/>
      <c r="J223" s="11"/>
      <c r="K223" s="17">
        <v>2070640</v>
      </c>
      <c r="L223" s="11"/>
      <c r="U223" s="33">
        <f t="shared" si="11"/>
        <v>1760044</v>
      </c>
      <c r="V223" s="34">
        <f t="shared" si="9"/>
        <v>1760044</v>
      </c>
      <c r="W223" s="1"/>
      <c r="X223" s="1"/>
      <c r="Y223" s="1"/>
    </row>
    <row r="224" spans="1:25">
      <c r="A224" s="19">
        <v>38628</v>
      </c>
      <c r="B224" s="2" t="s">
        <v>795</v>
      </c>
      <c r="C224" s="2" t="s">
        <v>81</v>
      </c>
      <c r="D224" s="2" t="s">
        <v>796</v>
      </c>
      <c r="E224" s="2" t="s">
        <v>797</v>
      </c>
      <c r="F224" s="2" t="s">
        <v>85</v>
      </c>
      <c r="G224" s="2" t="s">
        <v>798</v>
      </c>
      <c r="H224" s="52">
        <f t="shared" si="10"/>
        <v>9.316021214579912E-5</v>
      </c>
      <c r="I224" s="11"/>
      <c r="J224" s="11"/>
      <c r="K224" s="17">
        <v>77175</v>
      </c>
      <c r="L224" s="11"/>
      <c r="U224" s="33">
        <f t="shared" si="11"/>
        <v>65598.75</v>
      </c>
      <c r="V224" s="34">
        <f t="shared" si="9"/>
        <v>65598.75</v>
      </c>
      <c r="W224" s="14"/>
    </row>
    <row r="225" spans="1:26">
      <c r="A225" s="19">
        <v>34690</v>
      </c>
      <c r="B225" s="1" t="s">
        <v>543</v>
      </c>
      <c r="C225" s="1" t="s">
        <v>17</v>
      </c>
      <c r="D225" s="1" t="s">
        <v>544</v>
      </c>
      <c r="E225" s="1" t="s">
        <v>180</v>
      </c>
      <c r="F225" s="1" t="s">
        <v>155</v>
      </c>
      <c r="G225" s="2" t="s">
        <v>396</v>
      </c>
      <c r="H225" s="52">
        <f t="shared" si="10"/>
        <v>7.3215515894921304E-3</v>
      </c>
      <c r="I225" s="11"/>
      <c r="J225" s="11"/>
      <c r="K225" s="17">
        <v>6055150</v>
      </c>
      <c r="L225" s="11">
        <v>8592</v>
      </c>
      <c r="U225" s="33">
        <f t="shared" si="11"/>
        <v>5155469.5</v>
      </c>
      <c r="V225" s="34">
        <f t="shared" si="9"/>
        <v>5146877.5</v>
      </c>
    </row>
    <row r="226" spans="1:26">
      <c r="A226" s="19">
        <v>39217</v>
      </c>
      <c r="B226" s="1" t="s">
        <v>545</v>
      </c>
      <c r="C226" s="1" t="s">
        <v>17</v>
      </c>
      <c r="D226" s="1" t="s">
        <v>546</v>
      </c>
      <c r="E226" s="1" t="s">
        <v>15</v>
      </c>
      <c r="F226" s="1" t="s">
        <v>16</v>
      </c>
      <c r="G226" s="2">
        <v>19102</v>
      </c>
      <c r="H226" s="52">
        <f t="shared" si="10"/>
        <v>9.953620577771204E-4</v>
      </c>
      <c r="I226" s="11">
        <v>113</v>
      </c>
      <c r="J226" s="11">
        <v>224</v>
      </c>
      <c r="K226" s="11">
        <v>784993</v>
      </c>
      <c r="L226" s="11">
        <v>33303</v>
      </c>
      <c r="M226" s="11"/>
      <c r="N226" s="11"/>
      <c r="O226" s="11"/>
      <c r="P226" s="11"/>
      <c r="Q226" s="11"/>
      <c r="R226" s="11"/>
      <c r="S226" s="11"/>
      <c r="U226" s="33">
        <f t="shared" si="11"/>
        <v>700884.04999999993</v>
      </c>
      <c r="V226" s="34">
        <f t="shared" si="9"/>
        <v>667244.04999999993</v>
      </c>
    </row>
    <row r="227" spans="1:26">
      <c r="A227" s="19">
        <v>24538</v>
      </c>
      <c r="B227" s="2" t="s">
        <v>549</v>
      </c>
      <c r="C227" s="2" t="s">
        <v>548</v>
      </c>
      <c r="D227" s="2" t="s">
        <v>550</v>
      </c>
      <c r="E227" s="2" t="s">
        <v>98</v>
      </c>
      <c r="F227" s="2" t="s">
        <v>58</v>
      </c>
      <c r="G227" s="2" t="s">
        <v>551</v>
      </c>
      <c r="H227" s="52">
        <f t="shared" si="10"/>
        <v>6.2681685726370998E-4</v>
      </c>
      <c r="I227" s="11">
        <v>199447</v>
      </c>
      <c r="J227" s="11">
        <v>222969</v>
      </c>
      <c r="L227" s="11">
        <v>18957</v>
      </c>
      <c r="U227" s="33">
        <f t="shared" si="11"/>
        <v>441373</v>
      </c>
      <c r="V227" s="34">
        <f t="shared" si="9"/>
        <v>0</v>
      </c>
    </row>
    <row r="228" spans="1:26">
      <c r="A228" s="19">
        <v>40479</v>
      </c>
      <c r="B228" s="2" t="s">
        <v>905</v>
      </c>
      <c r="C228" s="2" t="s">
        <v>548</v>
      </c>
      <c r="D228" s="2" t="s">
        <v>550</v>
      </c>
      <c r="E228" s="2" t="s">
        <v>98</v>
      </c>
      <c r="F228" s="2" t="s">
        <v>58</v>
      </c>
      <c r="G228" s="2" t="s">
        <v>551</v>
      </c>
      <c r="H228" s="52">
        <f t="shared" si="10"/>
        <v>1.8202091336690215E-5</v>
      </c>
      <c r="I228" s="11"/>
      <c r="J228" s="11"/>
      <c r="L228" s="11">
        <v>12817</v>
      </c>
      <c r="U228" s="33">
        <f t="shared" si="11"/>
        <v>12817</v>
      </c>
      <c r="V228" s="34">
        <f t="shared" si="9"/>
        <v>0</v>
      </c>
    </row>
    <row r="229" spans="1:26">
      <c r="A229" s="19">
        <v>36684</v>
      </c>
      <c r="B229" s="1" t="s">
        <v>552</v>
      </c>
      <c r="C229" s="1" t="s">
        <v>17</v>
      </c>
      <c r="D229" s="1" t="s">
        <v>553</v>
      </c>
      <c r="E229" s="1" t="s">
        <v>554</v>
      </c>
      <c r="F229" s="1" t="s">
        <v>268</v>
      </c>
      <c r="G229" s="2" t="s">
        <v>555</v>
      </c>
      <c r="H229" s="52">
        <f t="shared" si="10"/>
        <v>0</v>
      </c>
      <c r="I229" s="11"/>
      <c r="J229" s="11"/>
      <c r="L229" s="11"/>
      <c r="U229" s="33">
        <f t="shared" si="11"/>
        <v>0</v>
      </c>
      <c r="V229" s="34">
        <f t="shared" si="9"/>
        <v>0</v>
      </c>
      <c r="W229" s="1"/>
      <c r="X229" s="1"/>
      <c r="Y229" s="1"/>
    </row>
    <row r="230" spans="1:26">
      <c r="A230" s="19">
        <v>13056</v>
      </c>
      <c r="B230" s="2" t="s">
        <v>556</v>
      </c>
      <c r="C230" s="2" t="s">
        <v>329</v>
      </c>
      <c r="D230" s="2" t="s">
        <v>557</v>
      </c>
      <c r="E230" s="2" t="s">
        <v>558</v>
      </c>
      <c r="F230" s="2" t="s">
        <v>36</v>
      </c>
      <c r="G230" s="2" t="s">
        <v>559</v>
      </c>
      <c r="H230" s="52">
        <f t="shared" si="10"/>
        <v>1.3132573864225281E-4</v>
      </c>
      <c r="I230" s="11" t="s">
        <v>195</v>
      </c>
      <c r="J230" s="11" t="s">
        <v>195</v>
      </c>
      <c r="L230" s="11">
        <v>92473</v>
      </c>
      <c r="U230" s="33">
        <f t="shared" si="11"/>
        <v>92473</v>
      </c>
      <c r="V230" s="34">
        <f t="shared" si="9"/>
        <v>0</v>
      </c>
    </row>
    <row r="231" spans="1:26">
      <c r="A231" s="19">
        <v>22314</v>
      </c>
      <c r="B231" s="2" t="s">
        <v>560</v>
      </c>
      <c r="C231" s="2" t="s">
        <v>17</v>
      </c>
      <c r="D231" s="2" t="s">
        <v>561</v>
      </c>
      <c r="E231" s="2" t="s">
        <v>126</v>
      </c>
      <c r="F231" s="2" t="s">
        <v>127</v>
      </c>
      <c r="G231" s="2">
        <v>30326</v>
      </c>
      <c r="H231" s="52">
        <f t="shared" si="10"/>
        <v>1.5590857402011875E-4</v>
      </c>
      <c r="I231" s="11">
        <v>96637</v>
      </c>
      <c r="J231" s="11">
        <v>13146</v>
      </c>
      <c r="L231" s="11"/>
      <c r="U231" s="33">
        <f t="shared" si="11"/>
        <v>109783</v>
      </c>
      <c r="V231" s="34">
        <f t="shared" si="9"/>
        <v>0</v>
      </c>
    </row>
    <row r="232" spans="1:26">
      <c r="A232" s="19">
        <v>11134</v>
      </c>
      <c r="B232" s="2" t="s">
        <v>778</v>
      </c>
      <c r="C232" s="2" t="s">
        <v>6</v>
      </c>
      <c r="D232" s="2" t="s">
        <v>779</v>
      </c>
      <c r="E232" s="2" t="s">
        <v>780</v>
      </c>
      <c r="F232" s="2" t="s">
        <v>58</v>
      </c>
      <c r="G232" s="2">
        <v>75201</v>
      </c>
      <c r="H232" s="52">
        <f t="shared" si="10"/>
        <v>2.2123983779180948E-4</v>
      </c>
      <c r="I232" s="11"/>
      <c r="J232" s="11"/>
      <c r="K232" s="23"/>
      <c r="L232" s="11">
        <v>155786</v>
      </c>
      <c r="M232" s="23"/>
      <c r="N232" s="23"/>
      <c r="O232" s="23"/>
      <c r="P232" s="23"/>
      <c r="Q232" s="23"/>
      <c r="R232" s="23"/>
      <c r="S232" s="23"/>
      <c r="U232" s="33">
        <f t="shared" si="11"/>
        <v>155786</v>
      </c>
      <c r="V232" s="34">
        <f t="shared" si="9"/>
        <v>0</v>
      </c>
    </row>
    <row r="233" spans="1:26" s="24" customFormat="1">
      <c r="A233" s="19">
        <v>24740</v>
      </c>
      <c r="B233" s="2" t="s">
        <v>563</v>
      </c>
      <c r="C233" s="2" t="s">
        <v>562</v>
      </c>
      <c r="D233" s="2" t="s">
        <v>77</v>
      </c>
      <c r="E233" s="2" t="s">
        <v>78</v>
      </c>
      <c r="F233" s="2" t="s">
        <v>79</v>
      </c>
      <c r="G233" s="2" t="s">
        <v>80</v>
      </c>
      <c r="H233" s="52">
        <f t="shared" si="10"/>
        <v>5.4182537503829439E-2</v>
      </c>
      <c r="I233" s="11">
        <v>2426363</v>
      </c>
      <c r="J233" s="11">
        <v>6461605</v>
      </c>
      <c r="K233" s="17">
        <v>34288460</v>
      </c>
      <c r="L233" s="11">
        <v>119467</v>
      </c>
      <c r="M233" s="17"/>
      <c r="N233" s="17"/>
      <c r="O233" s="17"/>
      <c r="P233" s="17"/>
      <c r="Q233" s="17"/>
      <c r="R233" s="17"/>
      <c r="S233" s="17"/>
      <c r="T233" s="17"/>
      <c r="U233" s="33">
        <f t="shared" si="11"/>
        <v>38152626</v>
      </c>
      <c r="V233" s="34">
        <f t="shared" si="9"/>
        <v>29145191</v>
      </c>
      <c r="W233" s="13"/>
      <c r="X233" s="13"/>
      <c r="Y233" s="13"/>
      <c r="Z233" s="13"/>
    </row>
    <row r="234" spans="1:26">
      <c r="A234" s="19">
        <v>15580</v>
      </c>
      <c r="B234" s="2" t="s">
        <v>565</v>
      </c>
      <c r="C234" s="2" t="s">
        <v>564</v>
      </c>
      <c r="D234" s="2" t="s">
        <v>473</v>
      </c>
      <c r="E234" s="2" t="s">
        <v>121</v>
      </c>
      <c r="F234" s="2" t="s">
        <v>122</v>
      </c>
      <c r="G234" s="2" t="s">
        <v>474</v>
      </c>
      <c r="H234" s="52">
        <f t="shared" si="10"/>
        <v>6.0881926785044051E-6</v>
      </c>
      <c r="I234" s="11"/>
      <c r="J234" s="11">
        <v>2482</v>
      </c>
      <c r="L234" s="11">
        <v>1805</v>
      </c>
      <c r="U234" s="33">
        <f t="shared" si="11"/>
        <v>4287</v>
      </c>
      <c r="V234" s="34">
        <f t="shared" si="9"/>
        <v>0</v>
      </c>
      <c r="W234" s="24"/>
      <c r="X234" s="24"/>
      <c r="Y234" s="24"/>
      <c r="Z234" s="24"/>
    </row>
    <row r="235" spans="1:26">
      <c r="A235" s="19">
        <v>19879</v>
      </c>
      <c r="B235" s="2" t="s">
        <v>566</v>
      </c>
      <c r="C235" s="2" t="s">
        <v>17</v>
      </c>
      <c r="D235" s="2" t="s">
        <v>567</v>
      </c>
      <c r="E235" s="2" t="s">
        <v>98</v>
      </c>
      <c r="F235" s="2" t="s">
        <v>58</v>
      </c>
      <c r="G235" s="2">
        <v>75251</v>
      </c>
      <c r="H235" s="52">
        <f t="shared" si="10"/>
        <v>2.8094729866943037E-4</v>
      </c>
      <c r="I235" s="11">
        <v>1460</v>
      </c>
      <c r="J235" s="11">
        <v>3137</v>
      </c>
      <c r="L235" s="11">
        <v>193232</v>
      </c>
      <c r="U235" s="33">
        <f t="shared" si="11"/>
        <v>197829</v>
      </c>
      <c r="V235" s="34">
        <f t="shared" si="9"/>
        <v>0</v>
      </c>
    </row>
    <row r="236" spans="1:26">
      <c r="A236" s="19">
        <v>12572</v>
      </c>
      <c r="B236" s="2" t="s">
        <v>853</v>
      </c>
      <c r="C236" s="2" t="s">
        <v>32</v>
      </c>
      <c r="D236" s="2" t="s">
        <v>854</v>
      </c>
      <c r="E236" s="2" t="s">
        <v>855</v>
      </c>
      <c r="F236" s="2" t="s">
        <v>63</v>
      </c>
      <c r="G236" s="2" t="s">
        <v>874</v>
      </c>
      <c r="H236" s="52">
        <f t="shared" si="10"/>
        <v>6.2530865557848211E-4</v>
      </c>
      <c r="I236" s="11">
        <v>177216</v>
      </c>
      <c r="J236" s="11">
        <v>177262</v>
      </c>
      <c r="L236" s="11">
        <v>85833</v>
      </c>
      <c r="U236" s="33">
        <f t="shared" si="11"/>
        <v>440311</v>
      </c>
      <c r="V236" s="34">
        <f t="shared" si="9"/>
        <v>0</v>
      </c>
    </row>
    <row r="237" spans="1:26" ht="13.5">
      <c r="A237" s="19">
        <v>19259</v>
      </c>
      <c r="B237" s="1" t="s">
        <v>872</v>
      </c>
      <c r="C237" s="1" t="s">
        <v>32</v>
      </c>
      <c r="D237" s="1" t="s">
        <v>873</v>
      </c>
      <c r="E237" s="1" t="s">
        <v>855</v>
      </c>
      <c r="F237" s="1" t="s">
        <v>63</v>
      </c>
      <c r="G237" s="40" t="s">
        <v>874</v>
      </c>
      <c r="H237" s="52">
        <f t="shared" si="10"/>
        <v>3.4732663479865224E-5</v>
      </c>
      <c r="I237" s="11">
        <v>9591</v>
      </c>
      <c r="J237" s="11">
        <v>9962</v>
      </c>
      <c r="K237" s="11"/>
      <c r="L237" s="11">
        <v>4904</v>
      </c>
      <c r="M237" s="11"/>
      <c r="N237" s="11"/>
      <c r="O237" s="11"/>
      <c r="P237" s="11"/>
      <c r="Q237" s="11"/>
      <c r="R237" s="11"/>
      <c r="S237" s="11"/>
      <c r="U237" s="33">
        <f t="shared" si="11"/>
        <v>24457</v>
      </c>
      <c r="V237" s="34">
        <f t="shared" si="9"/>
        <v>0</v>
      </c>
    </row>
    <row r="238" spans="1:26">
      <c r="A238" s="19">
        <v>39926</v>
      </c>
      <c r="B238" s="1" t="s">
        <v>858</v>
      </c>
      <c r="C238" s="1" t="s">
        <v>32</v>
      </c>
      <c r="D238" s="1" t="s">
        <v>854</v>
      </c>
      <c r="E238" s="1" t="s">
        <v>855</v>
      </c>
      <c r="F238" s="1" t="s">
        <v>63</v>
      </c>
      <c r="G238" s="2" t="s">
        <v>874</v>
      </c>
      <c r="H238" s="52">
        <f t="shared" si="10"/>
        <v>3.8444515405175927E-4</v>
      </c>
      <c r="I238" s="11">
        <v>126629</v>
      </c>
      <c r="J238" s="11">
        <v>114958</v>
      </c>
      <c r="K238" s="11"/>
      <c r="L238" s="11">
        <v>29120</v>
      </c>
      <c r="M238" s="11"/>
      <c r="N238" s="11"/>
      <c r="O238" s="11"/>
      <c r="P238" s="11"/>
      <c r="Q238" s="11"/>
      <c r="R238" s="11"/>
      <c r="S238" s="11"/>
      <c r="U238" s="33">
        <f t="shared" si="11"/>
        <v>270707</v>
      </c>
      <c r="V238" s="34">
        <f t="shared" si="9"/>
        <v>0</v>
      </c>
    </row>
    <row r="239" spans="1:26">
      <c r="A239" s="19">
        <v>26301</v>
      </c>
      <c r="B239" s="2" t="s">
        <v>857</v>
      </c>
      <c r="C239" s="2" t="s">
        <v>32</v>
      </c>
      <c r="D239" s="2" t="s">
        <v>854</v>
      </c>
      <c r="E239" s="2" t="s">
        <v>855</v>
      </c>
      <c r="F239" s="2" t="s">
        <v>63</v>
      </c>
      <c r="G239" s="2">
        <v>7890</v>
      </c>
      <c r="H239" s="52">
        <f t="shared" si="10"/>
        <v>1.2814885806800174E-4</v>
      </c>
      <c r="I239" s="11">
        <v>29683</v>
      </c>
      <c r="J239" s="11">
        <v>36415</v>
      </c>
      <c r="L239" s="11">
        <v>24138</v>
      </c>
      <c r="U239" s="33">
        <f t="shared" si="11"/>
        <v>90236</v>
      </c>
      <c r="V239" s="34">
        <f t="shared" si="9"/>
        <v>0</v>
      </c>
      <c r="W239" s="1"/>
      <c r="X239" s="1"/>
      <c r="Y239" s="1"/>
    </row>
    <row r="240" spans="1:26">
      <c r="A240" s="19">
        <v>10936</v>
      </c>
      <c r="B240" s="1" t="s">
        <v>568</v>
      </c>
      <c r="C240" s="1" t="s">
        <v>136</v>
      </c>
      <c r="D240" s="1" t="s">
        <v>569</v>
      </c>
      <c r="E240" s="1" t="s">
        <v>103</v>
      </c>
      <c r="F240" s="1" t="s">
        <v>104</v>
      </c>
      <c r="G240" s="2" t="s">
        <v>570</v>
      </c>
      <c r="H240" s="52">
        <f t="shared" si="10"/>
        <v>3.3120932695905662E-4</v>
      </c>
      <c r="I240" s="11">
        <v>18479</v>
      </c>
      <c r="J240" s="11">
        <v>26866</v>
      </c>
      <c r="L240" s="11">
        <v>187876</v>
      </c>
      <c r="U240" s="33">
        <f t="shared" si="11"/>
        <v>233221</v>
      </c>
      <c r="V240" s="34">
        <f t="shared" si="9"/>
        <v>0</v>
      </c>
      <c r="W240" s="1"/>
      <c r="X240" s="1"/>
      <c r="Y240" s="1"/>
    </row>
    <row r="241" spans="1:22">
      <c r="A241" s="19">
        <v>11000</v>
      </c>
      <c r="B241" s="1" t="s">
        <v>571</v>
      </c>
      <c r="C241" s="1" t="s">
        <v>17</v>
      </c>
      <c r="D241" s="1" t="s">
        <v>572</v>
      </c>
      <c r="E241" s="1" t="s">
        <v>180</v>
      </c>
      <c r="F241" s="1" t="s">
        <v>155</v>
      </c>
      <c r="G241" s="2">
        <v>6155</v>
      </c>
      <c r="H241" s="52">
        <f t="shared" si="10"/>
        <v>4.0758286380640244E-3</v>
      </c>
      <c r="I241" s="11"/>
      <c r="J241" s="11"/>
      <c r="K241" s="11">
        <v>389199</v>
      </c>
      <c r="L241" s="11">
        <v>2539175</v>
      </c>
      <c r="M241" s="11"/>
      <c r="N241" s="11"/>
      <c r="O241" s="11"/>
      <c r="P241" s="11"/>
      <c r="Q241" s="11"/>
      <c r="R241" s="11"/>
      <c r="S241" s="11"/>
      <c r="U241" s="33">
        <f t="shared" si="11"/>
        <v>2869994.15</v>
      </c>
      <c r="V241" s="34">
        <f t="shared" si="9"/>
        <v>330819.14999999997</v>
      </c>
    </row>
    <row r="242" spans="1:22">
      <c r="A242" s="19">
        <v>24988</v>
      </c>
      <c r="B242" s="2" t="s">
        <v>574</v>
      </c>
      <c r="C242" s="2" t="s">
        <v>573</v>
      </c>
      <c r="D242" s="2" t="s">
        <v>575</v>
      </c>
      <c r="E242" s="2" t="s">
        <v>576</v>
      </c>
      <c r="F242" s="2" t="s">
        <v>21</v>
      </c>
      <c r="G242" s="2" t="s">
        <v>577</v>
      </c>
      <c r="H242" s="52">
        <f t="shared" si="10"/>
        <v>1.3034299328803657E-4</v>
      </c>
      <c r="I242" s="11">
        <v>26759</v>
      </c>
      <c r="J242" s="11">
        <v>50813</v>
      </c>
      <c r="L242" s="11">
        <v>14209</v>
      </c>
      <c r="U242" s="33">
        <f t="shared" si="11"/>
        <v>91781</v>
      </c>
      <c r="V242" s="34">
        <f t="shared" si="9"/>
        <v>0</v>
      </c>
    </row>
    <row r="243" spans="1:22">
      <c r="A243" s="19">
        <v>21180</v>
      </c>
      <c r="B243" s="2" t="s">
        <v>578</v>
      </c>
      <c r="C243" s="2" t="s">
        <v>573</v>
      </c>
      <c r="D243" s="2" t="s">
        <v>575</v>
      </c>
      <c r="E243" s="2" t="s">
        <v>576</v>
      </c>
      <c r="F243" s="2" t="s">
        <v>21</v>
      </c>
      <c r="G243" s="2">
        <v>54481</v>
      </c>
      <c r="H243" s="52">
        <f t="shared" si="10"/>
        <v>2.0683381340861641E-4</v>
      </c>
      <c r="I243" s="11">
        <v>44990</v>
      </c>
      <c r="J243" s="11">
        <v>100652</v>
      </c>
      <c r="L243" s="11"/>
      <c r="U243" s="33">
        <f t="shared" si="11"/>
        <v>145642</v>
      </c>
      <c r="V243" s="34">
        <f t="shared" si="9"/>
        <v>0</v>
      </c>
    </row>
    <row r="244" spans="1:22">
      <c r="A244" s="19">
        <v>38776</v>
      </c>
      <c r="B244" s="2" t="s">
        <v>781</v>
      </c>
      <c r="C244" s="2" t="s">
        <v>6</v>
      </c>
      <c r="D244" s="2" t="s">
        <v>782</v>
      </c>
      <c r="E244" s="2" t="s">
        <v>103</v>
      </c>
      <c r="F244" s="2" t="s">
        <v>104</v>
      </c>
      <c r="G244" s="2" t="s">
        <v>783</v>
      </c>
      <c r="H244" s="52">
        <f t="shared" si="10"/>
        <v>0</v>
      </c>
      <c r="I244" s="11"/>
      <c r="J244" s="11"/>
      <c r="L244" s="11"/>
      <c r="U244" s="33">
        <f t="shared" si="11"/>
        <v>0</v>
      </c>
      <c r="V244" s="34">
        <f t="shared" si="9"/>
        <v>0</v>
      </c>
    </row>
    <row r="245" spans="1:22">
      <c r="A245" s="19">
        <v>11126</v>
      </c>
      <c r="B245" s="1" t="s">
        <v>579</v>
      </c>
      <c r="C245" s="1" t="s">
        <v>59</v>
      </c>
      <c r="D245" s="1" t="s">
        <v>580</v>
      </c>
      <c r="E245" s="1" t="s">
        <v>103</v>
      </c>
      <c r="F245" s="1" t="s">
        <v>104</v>
      </c>
      <c r="G245" s="2" t="s">
        <v>581</v>
      </c>
      <c r="H245" s="52">
        <f t="shared" si="10"/>
        <v>4.843855280579152E-4</v>
      </c>
      <c r="I245" s="11">
        <v>3767</v>
      </c>
      <c r="J245" s="11">
        <v>337948</v>
      </c>
      <c r="L245" s="11">
        <v>-635</v>
      </c>
      <c r="U245" s="33">
        <f t="shared" si="11"/>
        <v>341080</v>
      </c>
      <c r="V245" s="34">
        <f t="shared" si="9"/>
        <v>0</v>
      </c>
    </row>
    <row r="246" spans="1:22">
      <c r="A246" s="19">
        <v>19216</v>
      </c>
      <c r="B246" s="2" t="s">
        <v>582</v>
      </c>
      <c r="C246" s="2" t="s">
        <v>17</v>
      </c>
      <c r="D246" s="2" t="s">
        <v>583</v>
      </c>
      <c r="E246" s="2" t="s">
        <v>98</v>
      </c>
      <c r="F246" s="2" t="s">
        <v>58</v>
      </c>
      <c r="G246" s="2" t="s">
        <v>584</v>
      </c>
      <c r="H246" s="52">
        <f t="shared" si="10"/>
        <v>3.2061337223050607E-3</v>
      </c>
      <c r="I246" s="11"/>
      <c r="J246" s="11"/>
      <c r="K246" s="17">
        <v>2654616</v>
      </c>
      <c r="L246" s="11">
        <v>1175</v>
      </c>
      <c r="U246" s="33">
        <f t="shared" si="11"/>
        <v>2257598.6</v>
      </c>
      <c r="V246" s="34">
        <f t="shared" si="9"/>
        <v>2256423.6</v>
      </c>
    </row>
    <row r="247" spans="1:22">
      <c r="A247" s="19">
        <v>24376</v>
      </c>
      <c r="B247" s="2" t="s">
        <v>799</v>
      </c>
      <c r="C247" s="2" t="s">
        <v>17</v>
      </c>
      <c r="D247" s="2" t="s">
        <v>800</v>
      </c>
      <c r="E247" s="2" t="s">
        <v>801</v>
      </c>
      <c r="F247" s="2" t="s">
        <v>63</v>
      </c>
      <c r="G247" s="2">
        <v>7930</v>
      </c>
      <c r="H247" s="52">
        <f t="shared" si="10"/>
        <v>2.9641786917620794E-4</v>
      </c>
      <c r="I247" s="11"/>
      <c r="J247" s="11"/>
      <c r="K247" s="17">
        <v>245556</v>
      </c>
      <c r="L247" s="11"/>
      <c r="T247" s="11"/>
      <c r="U247" s="33">
        <f t="shared" si="11"/>
        <v>208722.6</v>
      </c>
      <c r="V247" s="34">
        <f t="shared" si="9"/>
        <v>208722.6</v>
      </c>
    </row>
    <row r="248" spans="1:22">
      <c r="A248" s="19">
        <v>24767</v>
      </c>
      <c r="B248" s="2" t="s">
        <v>586</v>
      </c>
      <c r="C248" s="2" t="s">
        <v>585</v>
      </c>
      <c r="D248" s="2" t="s">
        <v>587</v>
      </c>
      <c r="E248" s="2" t="s">
        <v>267</v>
      </c>
      <c r="F248" s="2" t="s">
        <v>268</v>
      </c>
      <c r="G248" s="2" t="s">
        <v>269</v>
      </c>
      <c r="H248" s="52">
        <f t="shared" si="10"/>
        <v>9.8563110358007209E-4</v>
      </c>
      <c r="I248" s="11">
        <v>311264</v>
      </c>
      <c r="J248" s="11">
        <v>382768</v>
      </c>
      <c r="L248" s="11"/>
      <c r="U248" s="33">
        <f t="shared" si="11"/>
        <v>694032</v>
      </c>
      <c r="V248" s="34">
        <f t="shared" si="9"/>
        <v>0</v>
      </c>
    </row>
    <row r="249" spans="1:22">
      <c r="A249" s="19">
        <v>24775</v>
      </c>
      <c r="B249" s="2" t="s">
        <v>588</v>
      </c>
      <c r="C249" s="2" t="s">
        <v>585</v>
      </c>
      <c r="D249" s="2" t="s">
        <v>587</v>
      </c>
      <c r="E249" s="2" t="s">
        <v>267</v>
      </c>
      <c r="F249" s="2" t="s">
        <v>268</v>
      </c>
      <c r="G249" s="2" t="s">
        <v>269</v>
      </c>
      <c r="H249" s="52">
        <f t="shared" si="10"/>
        <v>6.8877383929895876E-5</v>
      </c>
      <c r="I249" s="11">
        <v>21234</v>
      </c>
      <c r="J249" s="11">
        <v>27266</v>
      </c>
      <c r="L249" s="11"/>
      <c r="T249" s="3"/>
      <c r="U249" s="33">
        <f t="shared" si="11"/>
        <v>48500</v>
      </c>
      <c r="V249" s="34">
        <f t="shared" si="9"/>
        <v>0</v>
      </c>
    </row>
    <row r="250" spans="1:22">
      <c r="A250" s="19">
        <v>24791</v>
      </c>
      <c r="B250" s="2" t="s">
        <v>589</v>
      </c>
      <c r="C250" s="2" t="s">
        <v>585</v>
      </c>
      <c r="D250" s="2" t="s">
        <v>587</v>
      </c>
      <c r="E250" s="2" t="s">
        <v>267</v>
      </c>
      <c r="F250" s="2" t="s">
        <v>268</v>
      </c>
      <c r="G250" s="2" t="s">
        <v>269</v>
      </c>
      <c r="H250" s="52">
        <f t="shared" si="10"/>
        <v>1.9087840292506217E-4</v>
      </c>
      <c r="I250" s="11">
        <v>55506</v>
      </c>
      <c r="J250" s="11">
        <v>78901</v>
      </c>
      <c r="L250" s="11"/>
      <c r="U250" s="33">
        <f t="shared" si="11"/>
        <v>134407</v>
      </c>
      <c r="V250" s="34">
        <f t="shared" si="9"/>
        <v>0</v>
      </c>
    </row>
    <row r="251" spans="1:22">
      <c r="A251" s="19">
        <v>12645</v>
      </c>
      <c r="B251" s="2" t="s">
        <v>590</v>
      </c>
      <c r="C251" s="2" t="s">
        <v>32</v>
      </c>
      <c r="D251" s="2" t="s">
        <v>591</v>
      </c>
      <c r="E251" s="2" t="s">
        <v>592</v>
      </c>
      <c r="F251" s="2" t="s">
        <v>58</v>
      </c>
      <c r="G251" s="2" t="s">
        <v>593</v>
      </c>
      <c r="H251" s="52">
        <f t="shared" si="10"/>
        <v>2.7982647901309897E-3</v>
      </c>
      <c r="I251" s="11"/>
      <c r="J251" s="11"/>
      <c r="K251" s="17">
        <v>2318115</v>
      </c>
      <c r="L251" s="11"/>
      <c r="U251" s="33">
        <f t="shared" si="11"/>
        <v>1970397.75</v>
      </c>
      <c r="V251" s="34">
        <f t="shared" si="9"/>
        <v>1970397.75</v>
      </c>
    </row>
    <row r="252" spans="1:22">
      <c r="A252" s="19">
        <v>19070</v>
      </c>
      <c r="B252" s="1" t="s">
        <v>594</v>
      </c>
      <c r="C252" s="1" t="s">
        <v>17</v>
      </c>
      <c r="D252" s="1" t="s">
        <v>179</v>
      </c>
      <c r="E252" s="1" t="s">
        <v>180</v>
      </c>
      <c r="F252" s="1" t="s">
        <v>155</v>
      </c>
      <c r="G252" s="2" t="s">
        <v>181</v>
      </c>
      <c r="H252" s="52">
        <f t="shared" si="10"/>
        <v>3.656351665461785E-3</v>
      </c>
      <c r="I252" s="11">
        <v>201818</v>
      </c>
      <c r="J252" s="11">
        <v>174337</v>
      </c>
      <c r="K252" s="17">
        <v>2581450</v>
      </c>
      <c r="L252" s="11">
        <v>4232</v>
      </c>
      <c r="U252" s="33">
        <f t="shared" si="11"/>
        <v>2574619.5</v>
      </c>
      <c r="V252" s="34">
        <f t="shared" si="9"/>
        <v>2194232.5</v>
      </c>
    </row>
    <row r="253" spans="1:22">
      <c r="A253" s="19">
        <v>42986</v>
      </c>
      <c r="B253" s="1" t="s">
        <v>595</v>
      </c>
      <c r="C253" s="1" t="s">
        <v>17</v>
      </c>
      <c r="D253" s="1" t="s">
        <v>596</v>
      </c>
      <c r="E253" s="1" t="s">
        <v>126</v>
      </c>
      <c r="F253" s="1" t="s">
        <v>127</v>
      </c>
      <c r="G253" s="2" t="s">
        <v>597</v>
      </c>
      <c r="H253" s="52">
        <f t="shared" si="10"/>
        <v>7.2943144895665337E-3</v>
      </c>
      <c r="I253" s="11">
        <v>1522270</v>
      </c>
      <c r="J253" s="11">
        <v>3527992</v>
      </c>
      <c r="K253" s="17">
        <v>101210</v>
      </c>
      <c r="L253" s="11"/>
      <c r="T253" s="11"/>
      <c r="U253" s="33">
        <f t="shared" si="11"/>
        <v>5136290.5</v>
      </c>
      <c r="V253" s="34">
        <f t="shared" si="9"/>
        <v>86028.5</v>
      </c>
    </row>
    <row r="254" spans="1:22">
      <c r="A254" s="19">
        <v>18023</v>
      </c>
      <c r="B254" s="2" t="s">
        <v>599</v>
      </c>
      <c r="C254" s="2" t="s">
        <v>598</v>
      </c>
      <c r="D254" s="2" t="s">
        <v>600</v>
      </c>
      <c r="E254" s="2" t="s">
        <v>497</v>
      </c>
      <c r="F254" s="2" t="s">
        <v>140</v>
      </c>
      <c r="G254" s="2" t="s">
        <v>601</v>
      </c>
      <c r="H254" s="52">
        <f t="shared" si="10"/>
        <v>4.3902586532140233E-5</v>
      </c>
      <c r="I254" s="11"/>
      <c r="J254" s="11"/>
      <c r="L254" s="11">
        <v>30914</v>
      </c>
      <c r="U254" s="33">
        <f t="shared" si="11"/>
        <v>30914</v>
      </c>
      <c r="V254" s="34">
        <f t="shared" si="9"/>
        <v>0</v>
      </c>
    </row>
    <row r="255" spans="1:22">
      <c r="A255" s="19">
        <v>40045</v>
      </c>
      <c r="B255" s="2" t="s">
        <v>602</v>
      </c>
      <c r="C255" s="2" t="s">
        <v>17</v>
      </c>
      <c r="D255" s="2" t="s">
        <v>603</v>
      </c>
      <c r="E255" s="2" t="s">
        <v>604</v>
      </c>
      <c r="F255" s="2" t="s">
        <v>155</v>
      </c>
      <c r="G255" s="2" t="s">
        <v>605</v>
      </c>
      <c r="H255" s="52">
        <f t="shared" si="10"/>
        <v>2.2461695983274333E-4</v>
      </c>
      <c r="I255" s="11">
        <v>15888</v>
      </c>
      <c r="J255" s="11">
        <v>200</v>
      </c>
      <c r="L255" s="11">
        <v>142076</v>
      </c>
      <c r="U255" s="33">
        <f t="shared" si="11"/>
        <v>158164</v>
      </c>
      <c r="V255" s="34">
        <f t="shared" si="9"/>
        <v>0</v>
      </c>
    </row>
    <row r="256" spans="1:22">
      <c r="A256" s="19">
        <v>38318</v>
      </c>
      <c r="B256" s="2" t="s">
        <v>743</v>
      </c>
      <c r="C256" s="2" t="s">
        <v>32</v>
      </c>
      <c r="D256" s="2" t="s">
        <v>744</v>
      </c>
      <c r="E256" s="2" t="s">
        <v>103</v>
      </c>
      <c r="F256" s="2" t="s">
        <v>104</v>
      </c>
      <c r="G256" s="2">
        <v>10022</v>
      </c>
      <c r="H256" s="52">
        <f t="shared" si="10"/>
        <v>5.052901691187001E-6</v>
      </c>
      <c r="I256" s="11"/>
      <c r="J256" s="11"/>
      <c r="L256" s="11">
        <v>3558</v>
      </c>
      <c r="U256" s="33">
        <f t="shared" si="11"/>
        <v>3558</v>
      </c>
      <c r="V256" s="34">
        <f t="shared" si="9"/>
        <v>0</v>
      </c>
    </row>
    <row r="257" spans="1:25">
      <c r="A257" s="19">
        <v>25143</v>
      </c>
      <c r="B257" s="2" t="s">
        <v>607</v>
      </c>
      <c r="C257" s="2" t="s">
        <v>606</v>
      </c>
      <c r="D257" s="2" t="s">
        <v>608</v>
      </c>
      <c r="E257" s="2" t="s">
        <v>609</v>
      </c>
      <c r="F257" s="2" t="s">
        <v>36</v>
      </c>
      <c r="G257" s="37" t="s">
        <v>610</v>
      </c>
      <c r="H257" s="52">
        <f t="shared" si="10"/>
        <v>0.14904612179290685</v>
      </c>
      <c r="I257" s="11"/>
      <c r="J257" s="11"/>
      <c r="K257" s="17">
        <v>114951465</v>
      </c>
      <c r="L257" s="11">
        <v>7242060</v>
      </c>
      <c r="U257" s="33">
        <f t="shared" si="11"/>
        <v>104950805.25</v>
      </c>
      <c r="V257" s="34">
        <f t="shared" si="9"/>
        <v>97708745.25</v>
      </c>
    </row>
    <row r="258" spans="1:25">
      <c r="A258" s="19">
        <v>12831</v>
      </c>
      <c r="B258" s="2" t="s">
        <v>745</v>
      </c>
      <c r="C258" s="2" t="s">
        <v>385</v>
      </c>
      <c r="D258" s="2" t="s">
        <v>746</v>
      </c>
      <c r="E258" s="2" t="s">
        <v>747</v>
      </c>
      <c r="F258" s="2" t="s">
        <v>58</v>
      </c>
      <c r="G258" s="2">
        <v>76021</v>
      </c>
      <c r="H258" s="52">
        <f t="shared" si="10"/>
        <v>1.4617193921408653E-4</v>
      </c>
      <c r="I258" s="11"/>
      <c r="J258" s="11"/>
      <c r="K258" s="17">
        <v>19507</v>
      </c>
      <c r="L258" s="11">
        <v>86346</v>
      </c>
      <c r="U258" s="33">
        <f t="shared" si="11"/>
        <v>102926.95</v>
      </c>
      <c r="V258" s="34">
        <f t="shared" si="9"/>
        <v>16580.95</v>
      </c>
    </row>
    <row r="259" spans="1:25">
      <c r="A259" s="19">
        <v>25180</v>
      </c>
      <c r="B259" s="2" t="s">
        <v>706</v>
      </c>
      <c r="C259" s="2" t="s">
        <v>705</v>
      </c>
      <c r="D259" s="2" t="s">
        <v>707</v>
      </c>
      <c r="E259" s="2" t="s">
        <v>708</v>
      </c>
      <c r="F259" s="2" t="s">
        <v>72</v>
      </c>
      <c r="G259" s="38" t="s">
        <v>709</v>
      </c>
      <c r="H259" s="52">
        <f t="shared" si="10"/>
        <v>2.7241900750264911E-3</v>
      </c>
      <c r="I259" s="11">
        <v>29213</v>
      </c>
      <c r="J259" s="11">
        <v>201853</v>
      </c>
      <c r="K259" s="17">
        <v>1977713</v>
      </c>
      <c r="L259" s="11">
        <v>6116</v>
      </c>
      <c r="U259" s="33">
        <f t="shared" si="11"/>
        <v>1918238.05</v>
      </c>
      <c r="V259" s="34">
        <f t="shared" ref="V259:V316" si="12">(K259+O259)*0.85</f>
        <v>1681056.05</v>
      </c>
    </row>
    <row r="260" spans="1:25">
      <c r="A260" s="19">
        <v>12866</v>
      </c>
      <c r="B260" s="1" t="s">
        <v>611</v>
      </c>
      <c r="C260" s="1" t="s">
        <v>17</v>
      </c>
      <c r="D260" s="1" t="s">
        <v>612</v>
      </c>
      <c r="E260" s="1" t="s">
        <v>613</v>
      </c>
      <c r="F260" s="1" t="s">
        <v>72</v>
      </c>
      <c r="G260" s="2">
        <v>33706</v>
      </c>
      <c r="H260" s="52">
        <f t="shared" ref="H260:H316" si="13">U260/$K$321</f>
        <v>3.8159490849408297E-5</v>
      </c>
      <c r="I260" s="11">
        <v>12765</v>
      </c>
      <c r="J260" s="11">
        <v>14105</v>
      </c>
      <c r="L260" s="11" t="s">
        <v>195</v>
      </c>
      <c r="U260" s="33">
        <f t="shared" si="11"/>
        <v>26870</v>
      </c>
      <c r="V260" s="34">
        <f t="shared" si="12"/>
        <v>0</v>
      </c>
    </row>
    <row r="261" spans="1:25">
      <c r="A261" s="19">
        <v>22683</v>
      </c>
      <c r="B261" s="2" t="s">
        <v>615</v>
      </c>
      <c r="C261" s="2" t="s">
        <v>614</v>
      </c>
      <c r="D261" s="2" t="s">
        <v>412</v>
      </c>
      <c r="E261" s="2" t="s">
        <v>114</v>
      </c>
      <c r="F261" s="2" t="s">
        <v>36</v>
      </c>
      <c r="G261" s="2" t="s">
        <v>413</v>
      </c>
      <c r="H261" s="52">
        <f t="shared" si="13"/>
        <v>1.1955904590592475E-3</v>
      </c>
      <c r="I261" s="11"/>
      <c r="J261" s="11"/>
      <c r="K261" s="17">
        <v>990441</v>
      </c>
      <c r="L261" s="11"/>
      <c r="U261" s="33">
        <f t="shared" ref="U261:U316" si="14">SUM(I261:J261,L261:N261,P261:T261,V261)</f>
        <v>841874.85</v>
      </c>
      <c r="V261" s="34">
        <f t="shared" si="12"/>
        <v>841874.85</v>
      </c>
    </row>
    <row r="262" spans="1:25">
      <c r="A262" s="19">
        <v>42376</v>
      </c>
      <c r="B262" s="2" t="s">
        <v>784</v>
      </c>
      <c r="C262" s="2" t="s">
        <v>6</v>
      </c>
      <c r="D262" s="2" t="s">
        <v>785</v>
      </c>
      <c r="E262" s="2" t="s">
        <v>786</v>
      </c>
      <c r="F262" s="2" t="s">
        <v>496</v>
      </c>
      <c r="G262" s="2" t="s">
        <v>831</v>
      </c>
      <c r="H262" s="52">
        <f t="shared" si="13"/>
        <v>2.096414543989134E-4</v>
      </c>
      <c r="I262" s="11">
        <v>45</v>
      </c>
      <c r="J262" s="11">
        <v>124</v>
      </c>
      <c r="L262" s="11">
        <v>147450</v>
      </c>
      <c r="U262" s="33">
        <f t="shared" si="14"/>
        <v>147619</v>
      </c>
      <c r="V262" s="34">
        <f t="shared" si="12"/>
        <v>0</v>
      </c>
    </row>
    <row r="263" spans="1:25">
      <c r="A263" s="19">
        <v>21296</v>
      </c>
      <c r="B263" s="2" t="s">
        <v>877</v>
      </c>
      <c r="C263" s="2"/>
      <c r="D263" s="2" t="s">
        <v>845</v>
      </c>
      <c r="E263" s="2" t="s">
        <v>450</v>
      </c>
      <c r="F263" s="2" t="s">
        <v>56</v>
      </c>
      <c r="G263" s="2">
        <v>23060</v>
      </c>
      <c r="H263" s="52">
        <f t="shared" si="13"/>
        <v>0</v>
      </c>
      <c r="I263" s="11"/>
      <c r="J263" s="11"/>
      <c r="L263" s="11"/>
      <c r="U263" s="33">
        <f t="shared" si="14"/>
        <v>0</v>
      </c>
      <c r="V263" s="34">
        <f t="shared" si="12"/>
        <v>0</v>
      </c>
      <c r="W263" s="1"/>
      <c r="X263" s="1"/>
      <c r="Y263" s="1"/>
    </row>
    <row r="264" spans="1:25">
      <c r="A264" s="19">
        <v>28665</v>
      </c>
      <c r="B264" s="41" t="s">
        <v>875</v>
      </c>
      <c r="C264" s="2" t="s">
        <v>17</v>
      </c>
      <c r="D264" s="2" t="s">
        <v>232</v>
      </c>
      <c r="E264" s="2" t="s">
        <v>84</v>
      </c>
      <c r="F264" s="2" t="s">
        <v>85</v>
      </c>
      <c r="G264" s="2" t="s">
        <v>233</v>
      </c>
      <c r="H264" s="52">
        <f t="shared" si="13"/>
        <v>1.2681292085021097E-3</v>
      </c>
      <c r="I264" s="11">
        <v>12510</v>
      </c>
      <c r="J264" s="11">
        <v>11864</v>
      </c>
      <c r="L264" s="11">
        <v>868579</v>
      </c>
      <c r="U264" s="33">
        <f t="shared" si="14"/>
        <v>892953</v>
      </c>
      <c r="V264" s="34">
        <f t="shared" si="12"/>
        <v>0</v>
      </c>
      <c r="W264" s="1"/>
      <c r="X264" s="1"/>
      <c r="Y264" s="1"/>
    </row>
    <row r="265" spans="1:25">
      <c r="A265" s="19">
        <v>23280</v>
      </c>
      <c r="B265" s="1" t="s">
        <v>616</v>
      </c>
      <c r="C265" s="1" t="s">
        <v>17</v>
      </c>
      <c r="D265" s="1" t="s">
        <v>617</v>
      </c>
      <c r="E265" s="1" t="s">
        <v>93</v>
      </c>
      <c r="F265" s="1" t="s">
        <v>85</v>
      </c>
      <c r="G265" s="2">
        <v>45014</v>
      </c>
      <c r="H265" s="52">
        <f t="shared" si="13"/>
        <v>1.7847081678240826E-3</v>
      </c>
      <c r="I265" s="11">
        <v>233977</v>
      </c>
      <c r="J265" s="11">
        <v>266632</v>
      </c>
      <c r="K265" s="11"/>
      <c r="L265" s="11">
        <v>756093</v>
      </c>
      <c r="M265" s="11"/>
      <c r="N265" s="11"/>
      <c r="O265" s="11"/>
      <c r="P265" s="11"/>
      <c r="Q265" s="11"/>
      <c r="R265" s="11"/>
      <c r="S265" s="11"/>
      <c r="U265" s="33">
        <f t="shared" si="14"/>
        <v>1256702</v>
      </c>
      <c r="V265" s="34">
        <f t="shared" si="12"/>
        <v>0</v>
      </c>
    </row>
    <row r="266" spans="1:25">
      <c r="A266" s="19">
        <v>10677</v>
      </c>
      <c r="B266" s="41" t="s">
        <v>876</v>
      </c>
      <c r="C266" s="2" t="s">
        <v>17</v>
      </c>
      <c r="D266" s="2" t="s">
        <v>234</v>
      </c>
      <c r="E266" s="2" t="s">
        <v>93</v>
      </c>
      <c r="F266" s="2" t="s">
        <v>85</v>
      </c>
      <c r="G266" s="2" t="s">
        <v>235</v>
      </c>
      <c r="H266" s="52">
        <f t="shared" si="13"/>
        <v>6.2780384887314179E-3</v>
      </c>
      <c r="I266" s="11">
        <v>228441</v>
      </c>
      <c r="J266" s="11">
        <v>262903</v>
      </c>
      <c r="K266" s="17">
        <v>18094</v>
      </c>
      <c r="L266" s="11">
        <v>3913956</v>
      </c>
      <c r="U266" s="33">
        <f t="shared" si="14"/>
        <v>4420679.9000000004</v>
      </c>
      <c r="V266" s="34">
        <f t="shared" si="12"/>
        <v>15379.9</v>
      </c>
    </row>
    <row r="267" spans="1:25">
      <c r="A267" s="19">
        <v>32301</v>
      </c>
      <c r="B267" s="1" t="s">
        <v>787</v>
      </c>
      <c r="C267" s="1" t="s">
        <v>6</v>
      </c>
      <c r="D267" s="1" t="s">
        <v>620</v>
      </c>
      <c r="E267" s="1" t="s">
        <v>103</v>
      </c>
      <c r="F267" s="1" t="s">
        <v>104</v>
      </c>
      <c r="G267" s="2" t="s">
        <v>788</v>
      </c>
      <c r="H267" s="52">
        <f t="shared" si="13"/>
        <v>0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U267" s="33">
        <f t="shared" si="14"/>
        <v>0</v>
      </c>
      <c r="V267" s="34">
        <f t="shared" si="12"/>
        <v>0</v>
      </c>
    </row>
    <row r="268" spans="1:25" s="7" customFormat="1">
      <c r="A268" s="19">
        <v>10945</v>
      </c>
      <c r="B268" s="2" t="s">
        <v>619</v>
      </c>
      <c r="C268" s="2" t="s">
        <v>618</v>
      </c>
      <c r="D268" s="2" t="s">
        <v>620</v>
      </c>
      <c r="E268" s="2" t="s">
        <v>103</v>
      </c>
      <c r="F268" s="2" t="s">
        <v>104</v>
      </c>
      <c r="G268" s="2">
        <v>10169</v>
      </c>
      <c r="H268" s="52">
        <f t="shared" si="13"/>
        <v>1.7903149288912008E-4</v>
      </c>
      <c r="I268" s="11">
        <v>100325</v>
      </c>
      <c r="J268" s="11">
        <v>19387</v>
      </c>
      <c r="K268" s="17"/>
      <c r="L268" s="11">
        <v>6353</v>
      </c>
      <c r="M268" s="17"/>
      <c r="N268" s="17"/>
      <c r="O268" s="17"/>
      <c r="P268" s="17"/>
      <c r="Q268" s="17"/>
      <c r="R268" s="17"/>
      <c r="S268" s="17"/>
      <c r="T268" s="17"/>
      <c r="U268" s="33">
        <f t="shared" si="14"/>
        <v>126065</v>
      </c>
      <c r="V268" s="34">
        <f t="shared" si="12"/>
        <v>0</v>
      </c>
    </row>
    <row r="269" spans="1:25" s="7" customFormat="1">
      <c r="A269" s="19">
        <v>18031</v>
      </c>
      <c r="B269" s="2" t="s">
        <v>882</v>
      </c>
      <c r="C269" s="2" t="s">
        <v>385</v>
      </c>
      <c r="D269" s="2" t="s">
        <v>883</v>
      </c>
      <c r="E269" s="2" t="s">
        <v>311</v>
      </c>
      <c r="F269" s="2" t="s">
        <v>41</v>
      </c>
      <c r="G269" s="2" t="s">
        <v>884</v>
      </c>
      <c r="H269" s="52">
        <f t="shared" si="13"/>
        <v>3.9327914009024833E-4</v>
      </c>
      <c r="I269" s="11"/>
      <c r="J269" s="11"/>
      <c r="K269" s="17">
        <v>325797</v>
      </c>
      <c r="L269" s="11"/>
      <c r="M269" s="17"/>
      <c r="N269" s="17"/>
      <c r="O269" s="17"/>
      <c r="P269" s="17"/>
      <c r="Q269" s="17"/>
      <c r="R269" s="17"/>
      <c r="S269" s="17"/>
      <c r="T269" s="17"/>
      <c r="U269" s="33">
        <f t="shared" si="14"/>
        <v>276927.45</v>
      </c>
      <c r="V269" s="34">
        <f t="shared" si="12"/>
        <v>276927.45</v>
      </c>
    </row>
    <row r="270" spans="1:25">
      <c r="A270" s="19">
        <v>28886</v>
      </c>
      <c r="B270" s="2" t="s">
        <v>621</v>
      </c>
      <c r="C270" s="2" t="s">
        <v>32</v>
      </c>
      <c r="D270" s="2" t="s">
        <v>622</v>
      </c>
      <c r="E270" s="2" t="s">
        <v>623</v>
      </c>
      <c r="F270" s="2" t="s">
        <v>36</v>
      </c>
      <c r="G270" s="2">
        <v>60563</v>
      </c>
      <c r="H270" s="52">
        <f t="shared" si="13"/>
        <v>3.6496492569368951E-5</v>
      </c>
      <c r="I270" s="11">
        <v>9860</v>
      </c>
      <c r="J270" s="11">
        <v>15839</v>
      </c>
      <c r="L270" s="11"/>
      <c r="U270" s="33">
        <f t="shared" si="14"/>
        <v>25699</v>
      </c>
      <c r="V270" s="34">
        <f t="shared" si="12"/>
        <v>0</v>
      </c>
    </row>
    <row r="271" spans="1:25">
      <c r="A271" s="19">
        <v>20494</v>
      </c>
      <c r="B271" s="1" t="s">
        <v>624</v>
      </c>
      <c r="C271" s="1" t="s">
        <v>17</v>
      </c>
      <c r="D271" s="44" t="s">
        <v>75</v>
      </c>
      <c r="E271" s="1" t="s">
        <v>35</v>
      </c>
      <c r="F271" s="1" t="s">
        <v>36</v>
      </c>
      <c r="G271" s="2">
        <v>60685</v>
      </c>
      <c r="H271" s="52">
        <f t="shared" si="13"/>
        <v>9.9708037098714055E-4</v>
      </c>
      <c r="I271" s="11"/>
      <c r="J271" s="11"/>
      <c r="L271" s="11">
        <v>702094</v>
      </c>
      <c r="U271" s="33">
        <f t="shared" si="14"/>
        <v>702094</v>
      </c>
      <c r="V271" s="34">
        <f t="shared" si="12"/>
        <v>0</v>
      </c>
    </row>
    <row r="272" spans="1:25">
      <c r="A272" s="19">
        <v>19046</v>
      </c>
      <c r="B272" s="1" t="s">
        <v>626</v>
      </c>
      <c r="C272" s="1" t="s">
        <v>625</v>
      </c>
      <c r="D272" s="1" t="s">
        <v>179</v>
      </c>
      <c r="E272" s="1" t="s">
        <v>180</v>
      </c>
      <c r="F272" s="1" t="s">
        <v>155</v>
      </c>
      <c r="G272" s="2" t="s">
        <v>627</v>
      </c>
      <c r="H272" s="52">
        <f t="shared" si="13"/>
        <v>8.1340625839069636E-3</v>
      </c>
      <c r="I272" s="11"/>
      <c r="J272" s="11"/>
      <c r="K272" s="12"/>
      <c r="L272" s="11">
        <v>5727599</v>
      </c>
      <c r="M272" s="12"/>
      <c r="N272" s="12"/>
      <c r="O272" s="12"/>
      <c r="P272" s="12"/>
      <c r="Q272" s="12"/>
      <c r="R272" s="12"/>
      <c r="S272" s="12"/>
      <c r="T272" s="11"/>
      <c r="U272" s="33">
        <f t="shared" si="14"/>
        <v>5727599</v>
      </c>
      <c r="V272" s="34">
        <f t="shared" si="12"/>
        <v>0</v>
      </c>
    </row>
    <row r="273" spans="1:23">
      <c r="A273" s="19">
        <v>36137</v>
      </c>
      <c r="B273" s="1" t="s">
        <v>628</v>
      </c>
      <c r="C273" s="1" t="s">
        <v>625</v>
      </c>
      <c r="D273" s="1" t="s">
        <v>179</v>
      </c>
      <c r="E273" s="1" t="s">
        <v>180</v>
      </c>
      <c r="F273" s="1" t="s">
        <v>155</v>
      </c>
      <c r="G273" s="2" t="s">
        <v>627</v>
      </c>
      <c r="H273" s="52">
        <f t="shared" si="13"/>
        <v>6.7043725954457449E-4</v>
      </c>
      <c r="I273" s="11"/>
      <c r="J273" s="11"/>
      <c r="K273" s="17">
        <v>555398</v>
      </c>
      <c r="L273" s="11"/>
      <c r="U273" s="33">
        <f t="shared" si="14"/>
        <v>472088.3</v>
      </c>
      <c r="V273" s="34">
        <f t="shared" si="12"/>
        <v>472088.3</v>
      </c>
    </row>
    <row r="274" spans="1:23">
      <c r="A274" s="19">
        <v>27998</v>
      </c>
      <c r="B274" s="1" t="s">
        <v>629</v>
      </c>
      <c r="C274" s="1" t="s">
        <v>17</v>
      </c>
      <c r="D274" s="1" t="s">
        <v>630</v>
      </c>
      <c r="E274" s="1" t="s">
        <v>180</v>
      </c>
      <c r="F274" s="1" t="s">
        <v>155</v>
      </c>
      <c r="G274" s="2" t="s">
        <v>627</v>
      </c>
      <c r="H274" s="52">
        <f t="shared" si="13"/>
        <v>1.7498920917020502E-2</v>
      </c>
      <c r="I274" s="11"/>
      <c r="J274" s="11"/>
      <c r="K274" s="17">
        <v>14496309</v>
      </c>
      <c r="L274" s="11"/>
      <c r="U274" s="33">
        <f t="shared" si="14"/>
        <v>12321862.65</v>
      </c>
      <c r="V274" s="34">
        <f t="shared" si="12"/>
        <v>12321862.65</v>
      </c>
    </row>
    <row r="275" spans="1:23">
      <c r="A275" s="19">
        <v>25682</v>
      </c>
      <c r="B275" s="2" t="s">
        <v>631</v>
      </c>
      <c r="C275" s="2" t="s">
        <v>625</v>
      </c>
      <c r="D275" s="2" t="s">
        <v>179</v>
      </c>
      <c r="E275" s="2" t="s">
        <v>180</v>
      </c>
      <c r="F275" s="2" t="s">
        <v>155</v>
      </c>
      <c r="G275" s="2" t="s">
        <v>627</v>
      </c>
      <c r="H275" s="52">
        <f t="shared" si="13"/>
        <v>9.8279363939260964E-4</v>
      </c>
      <c r="I275" s="11">
        <v>11404</v>
      </c>
      <c r="J275" s="11">
        <v>8895</v>
      </c>
      <c r="L275" s="11">
        <v>671735</v>
      </c>
      <c r="U275" s="33">
        <f t="shared" si="14"/>
        <v>692034</v>
      </c>
      <c r="V275" s="34">
        <f t="shared" si="12"/>
        <v>0</v>
      </c>
    </row>
    <row r="276" spans="1:23">
      <c r="A276" s="19">
        <v>25658</v>
      </c>
      <c r="B276" s="2" t="s">
        <v>632</v>
      </c>
      <c r="C276" s="2" t="s">
        <v>625</v>
      </c>
      <c r="D276" s="2" t="s">
        <v>179</v>
      </c>
      <c r="E276" s="2" t="s">
        <v>180</v>
      </c>
      <c r="F276" s="2" t="s">
        <v>155</v>
      </c>
      <c r="G276" s="2" t="s">
        <v>627</v>
      </c>
      <c r="H276" s="52">
        <f t="shared" si="13"/>
        <v>6.2512261563425911E-3</v>
      </c>
      <c r="I276" s="11">
        <v>1408805</v>
      </c>
      <c r="J276" s="11">
        <v>991079</v>
      </c>
      <c r="L276" s="11">
        <v>2007853</v>
      </c>
      <c r="N276" s="17">
        <v>-381</v>
      </c>
      <c r="P276" s="17">
        <v>-5556</v>
      </c>
      <c r="U276" s="33">
        <f t="shared" si="14"/>
        <v>4401800</v>
      </c>
      <c r="V276" s="34">
        <f t="shared" si="12"/>
        <v>0</v>
      </c>
    </row>
    <row r="277" spans="1:23">
      <c r="A277" s="19">
        <v>25666</v>
      </c>
      <c r="B277" s="2" t="s">
        <v>633</v>
      </c>
      <c r="C277" s="2" t="s">
        <v>625</v>
      </c>
      <c r="D277" s="2" t="s">
        <v>179</v>
      </c>
      <c r="E277" s="2" t="s">
        <v>180</v>
      </c>
      <c r="F277" s="2" t="s">
        <v>155</v>
      </c>
      <c r="G277" s="2" t="s">
        <v>627</v>
      </c>
      <c r="H277" s="52">
        <f t="shared" si="13"/>
        <v>3.4186533282532837E-3</v>
      </c>
      <c r="I277" s="11">
        <v>58982</v>
      </c>
      <c r="J277" s="11">
        <v>64413</v>
      </c>
      <c r="K277" s="17">
        <v>110125</v>
      </c>
      <c r="L277" s="11">
        <v>2191483</v>
      </c>
      <c r="N277" s="17">
        <v>-123</v>
      </c>
      <c r="P277" s="17">
        <v>-1117</v>
      </c>
      <c r="U277" s="33">
        <f t="shared" si="14"/>
        <v>2407244.25</v>
      </c>
      <c r="V277" s="34">
        <f t="shared" si="12"/>
        <v>93606.25</v>
      </c>
      <c r="W277" s="14"/>
    </row>
    <row r="278" spans="1:23">
      <c r="A278" s="19">
        <v>38130</v>
      </c>
      <c r="B278" s="2" t="s">
        <v>861</v>
      </c>
      <c r="C278" s="2" t="s">
        <v>385</v>
      </c>
      <c r="D278" s="2" t="s">
        <v>179</v>
      </c>
      <c r="E278" s="2" t="s">
        <v>180</v>
      </c>
      <c r="F278" s="2" t="s">
        <v>155</v>
      </c>
      <c r="G278" s="2">
        <v>6183</v>
      </c>
      <c r="H278" s="52">
        <f t="shared" si="13"/>
        <v>1.2184202940084854E-2</v>
      </c>
      <c r="I278" s="11"/>
      <c r="J278" s="11"/>
      <c r="K278" s="17">
        <v>10093535</v>
      </c>
      <c r="L278" s="11"/>
      <c r="U278" s="33">
        <f t="shared" si="14"/>
        <v>8579504.75</v>
      </c>
      <c r="V278" s="34">
        <f t="shared" si="12"/>
        <v>8579504.75</v>
      </c>
      <c r="W278" s="14"/>
    </row>
    <row r="279" spans="1:23">
      <c r="A279" s="19">
        <v>25674</v>
      </c>
      <c r="B279" s="2" t="s">
        <v>634</v>
      </c>
      <c r="C279" s="2" t="s">
        <v>625</v>
      </c>
      <c r="D279" s="2" t="s">
        <v>179</v>
      </c>
      <c r="E279" s="2" t="s">
        <v>180</v>
      </c>
      <c r="F279" s="2" t="s">
        <v>155</v>
      </c>
      <c r="G279" s="2" t="s">
        <v>627</v>
      </c>
      <c r="H279" s="52">
        <f t="shared" si="13"/>
        <v>4.6871698832804832E-3</v>
      </c>
      <c r="I279" s="11">
        <v>729103</v>
      </c>
      <c r="J279" s="11">
        <v>481890</v>
      </c>
      <c r="L279" s="11">
        <v>2089606</v>
      </c>
      <c r="N279" s="17">
        <v>-84</v>
      </c>
      <c r="P279" s="17">
        <v>-45</v>
      </c>
      <c r="U279" s="33">
        <f t="shared" si="14"/>
        <v>3300470</v>
      </c>
      <c r="V279" s="34">
        <f t="shared" si="12"/>
        <v>0</v>
      </c>
    </row>
    <row r="280" spans="1:23">
      <c r="A280" s="19">
        <v>31003</v>
      </c>
      <c r="B280" s="2" t="s">
        <v>748</v>
      </c>
      <c r="C280" s="2" t="s">
        <v>32</v>
      </c>
      <c r="D280" s="2" t="s">
        <v>749</v>
      </c>
      <c r="E280" s="2" t="s">
        <v>46</v>
      </c>
      <c r="F280" s="2" t="s">
        <v>37</v>
      </c>
      <c r="G280" s="2" t="s">
        <v>750</v>
      </c>
      <c r="H280" s="52">
        <f t="shared" si="13"/>
        <v>1.3925970319485384E-3</v>
      </c>
      <c r="I280" s="11">
        <v>9016</v>
      </c>
      <c r="J280" s="11">
        <v>11108</v>
      </c>
      <c r="L280" s="11">
        <v>960473</v>
      </c>
      <c r="U280" s="33">
        <f t="shared" si="14"/>
        <v>980597</v>
      </c>
      <c r="V280" s="34">
        <f t="shared" si="12"/>
        <v>0</v>
      </c>
    </row>
    <row r="281" spans="1:23">
      <c r="A281" s="19">
        <v>21709</v>
      </c>
      <c r="B281" s="1" t="s">
        <v>635</v>
      </c>
      <c r="C281" s="1" t="s">
        <v>17</v>
      </c>
      <c r="D281" s="1" t="s">
        <v>460</v>
      </c>
      <c r="E281" s="1" t="s">
        <v>311</v>
      </c>
      <c r="F281" s="1" t="s">
        <v>41</v>
      </c>
      <c r="G281" s="2">
        <v>90010</v>
      </c>
      <c r="H281" s="52">
        <f t="shared" si="13"/>
        <v>4.0905965882471048E-3</v>
      </c>
      <c r="I281" s="11"/>
      <c r="J281" s="11">
        <v>676</v>
      </c>
      <c r="L281" s="11">
        <v>2879717</v>
      </c>
      <c r="U281" s="33">
        <f t="shared" si="14"/>
        <v>2880393</v>
      </c>
      <c r="V281" s="34">
        <f t="shared" si="12"/>
        <v>0</v>
      </c>
    </row>
    <row r="282" spans="1:23">
      <c r="A282" s="19">
        <v>27120</v>
      </c>
      <c r="B282" s="2" t="s">
        <v>636</v>
      </c>
      <c r="C282" s="2" t="s">
        <v>385</v>
      </c>
      <c r="D282" s="2" t="s">
        <v>572</v>
      </c>
      <c r="E282" s="2" t="s">
        <v>180</v>
      </c>
      <c r="F282" s="2" t="s">
        <v>155</v>
      </c>
      <c r="G282" s="2" t="s">
        <v>637</v>
      </c>
      <c r="H282" s="52">
        <f t="shared" si="13"/>
        <v>6.0096967454277292E-3</v>
      </c>
      <c r="I282" s="11"/>
      <c r="J282" s="11"/>
      <c r="K282" s="17">
        <v>4939186</v>
      </c>
      <c r="L282" s="11">
        <v>33419</v>
      </c>
      <c r="U282" s="33">
        <f t="shared" si="14"/>
        <v>4231727.0999999996</v>
      </c>
      <c r="V282" s="34">
        <f t="shared" si="12"/>
        <v>4198308.0999999996</v>
      </c>
    </row>
    <row r="283" spans="1:23">
      <c r="A283" s="19">
        <v>29459</v>
      </c>
      <c r="B283" s="1" t="s">
        <v>638</v>
      </c>
      <c r="C283" s="1" t="s">
        <v>17</v>
      </c>
      <c r="D283" s="1" t="s">
        <v>544</v>
      </c>
      <c r="E283" s="1" t="s">
        <v>180</v>
      </c>
      <c r="F283" s="1" t="s">
        <v>155</v>
      </c>
      <c r="G283" s="2" t="s">
        <v>396</v>
      </c>
      <c r="H283" s="52">
        <f t="shared" si="13"/>
        <v>3.4504400989217058E-3</v>
      </c>
      <c r="I283" s="11" t="s">
        <v>195</v>
      </c>
      <c r="J283" s="11"/>
      <c r="K283" s="17">
        <v>407534</v>
      </c>
      <c r="L283" s="11">
        <v>2083223</v>
      </c>
      <c r="T283" s="11"/>
      <c r="U283" s="33">
        <f t="shared" si="14"/>
        <v>2429626.9</v>
      </c>
      <c r="V283" s="34">
        <f t="shared" si="12"/>
        <v>346403.89999999997</v>
      </c>
    </row>
    <row r="284" spans="1:23" ht="14.25">
      <c r="A284" s="19">
        <v>21423</v>
      </c>
      <c r="B284" s="2" t="s">
        <v>813</v>
      </c>
      <c r="C284" s="1" t="s">
        <v>17</v>
      </c>
      <c r="D284" s="35" t="s">
        <v>280</v>
      </c>
      <c r="E284" s="2" t="s">
        <v>46</v>
      </c>
      <c r="F284" s="2" t="s">
        <v>37</v>
      </c>
      <c r="G284" s="2" t="s">
        <v>281</v>
      </c>
      <c r="H284" s="52">
        <f t="shared" si="13"/>
        <v>1.6268980099466004E-4</v>
      </c>
      <c r="I284" s="11">
        <v>45771</v>
      </c>
      <c r="J284" s="11">
        <v>54232</v>
      </c>
      <c r="L284" s="11">
        <v>14555</v>
      </c>
      <c r="U284" s="33">
        <f t="shared" si="14"/>
        <v>114558</v>
      </c>
      <c r="V284" s="34">
        <f t="shared" si="12"/>
        <v>0</v>
      </c>
    </row>
    <row r="285" spans="1:23">
      <c r="A285" s="19">
        <v>25844</v>
      </c>
      <c r="B285" s="2" t="s">
        <v>639</v>
      </c>
      <c r="C285" s="2" t="s">
        <v>17</v>
      </c>
      <c r="D285" s="2" t="s">
        <v>640</v>
      </c>
      <c r="E285" s="2" t="s">
        <v>641</v>
      </c>
      <c r="F285" s="2" t="s">
        <v>286</v>
      </c>
      <c r="G285" s="2">
        <v>68516</v>
      </c>
      <c r="H285" s="52">
        <f t="shared" si="13"/>
        <v>1.1465130507656031E-3</v>
      </c>
      <c r="I285" s="11">
        <v>35164</v>
      </c>
      <c r="J285" s="11">
        <v>183442</v>
      </c>
      <c r="L285" s="11">
        <v>588711</v>
      </c>
      <c r="U285" s="33">
        <f t="shared" si="14"/>
        <v>807317</v>
      </c>
      <c r="V285" s="34">
        <f t="shared" si="12"/>
        <v>0</v>
      </c>
    </row>
    <row r="286" spans="1:23">
      <c r="A286" s="19">
        <v>13021</v>
      </c>
      <c r="B286" s="2" t="s">
        <v>642</v>
      </c>
      <c r="C286" s="2" t="s">
        <v>136</v>
      </c>
      <c r="D286" s="2" t="s">
        <v>643</v>
      </c>
      <c r="E286" s="2" t="s">
        <v>644</v>
      </c>
      <c r="F286" s="2" t="s">
        <v>37</v>
      </c>
      <c r="G286" s="2" t="s">
        <v>645</v>
      </c>
      <c r="H286" s="52">
        <f t="shared" si="13"/>
        <v>1.296334710244239E-3</v>
      </c>
      <c r="I286" s="11">
        <v>142570</v>
      </c>
      <c r="J286" s="11">
        <v>244621</v>
      </c>
      <c r="K286" s="17">
        <v>11974</v>
      </c>
      <c r="L286" s="11">
        <v>515445</v>
      </c>
      <c r="U286" s="33">
        <f t="shared" si="14"/>
        <v>912813.9</v>
      </c>
      <c r="V286" s="34">
        <f t="shared" si="12"/>
        <v>10177.9</v>
      </c>
    </row>
    <row r="287" spans="1:23">
      <c r="A287" s="19">
        <v>25941</v>
      </c>
      <c r="B287" s="2" t="s">
        <v>646</v>
      </c>
      <c r="C287" s="2" t="s">
        <v>17</v>
      </c>
      <c r="D287" s="2" t="s">
        <v>354</v>
      </c>
      <c r="E287" s="2" t="s">
        <v>163</v>
      </c>
      <c r="F287" s="2" t="s">
        <v>58</v>
      </c>
      <c r="G287" s="2">
        <v>78288</v>
      </c>
      <c r="H287" s="52">
        <f t="shared" si="13"/>
        <v>3.3616917104409755E-2</v>
      </c>
      <c r="I287" s="11">
        <v>763648</v>
      </c>
      <c r="J287" s="11">
        <v>3524243</v>
      </c>
      <c r="K287" s="17">
        <v>27852730</v>
      </c>
      <c r="L287" s="11"/>
      <c r="M287" s="17">
        <v>-118293</v>
      </c>
      <c r="N287" s="17">
        <v>-514383</v>
      </c>
      <c r="O287" s="17">
        <v>-4304339</v>
      </c>
      <c r="T287" s="11"/>
      <c r="U287" s="33">
        <f t="shared" si="14"/>
        <v>23671347.349999998</v>
      </c>
      <c r="V287" s="34">
        <f t="shared" si="12"/>
        <v>20016132.349999998</v>
      </c>
    </row>
    <row r="288" spans="1:23">
      <c r="A288" s="19">
        <v>21113</v>
      </c>
      <c r="B288" s="2" t="s">
        <v>647</v>
      </c>
      <c r="C288" s="2" t="s">
        <v>17</v>
      </c>
      <c r="D288" s="2" t="s">
        <v>498</v>
      </c>
      <c r="E288" s="2" t="s">
        <v>494</v>
      </c>
      <c r="F288" s="2" t="s">
        <v>63</v>
      </c>
      <c r="G288" s="2" t="s">
        <v>648</v>
      </c>
      <c r="H288" s="52">
        <f t="shared" si="13"/>
        <v>2.1817230894049866E-4</v>
      </c>
      <c r="I288" s="11"/>
      <c r="J288" s="11"/>
      <c r="L288" s="11">
        <v>153626</v>
      </c>
      <c r="U288" s="33">
        <f t="shared" si="14"/>
        <v>153626</v>
      </c>
      <c r="V288" s="34">
        <f t="shared" si="12"/>
        <v>0</v>
      </c>
    </row>
    <row r="289" spans="1:26">
      <c r="A289" s="19">
        <v>25895</v>
      </c>
      <c r="B289" s="2" t="s">
        <v>649</v>
      </c>
      <c r="C289" s="2" t="s">
        <v>136</v>
      </c>
      <c r="D289" s="2" t="s">
        <v>650</v>
      </c>
      <c r="E289" s="2" t="s">
        <v>651</v>
      </c>
      <c r="F289" s="2" t="s">
        <v>16</v>
      </c>
      <c r="G289" s="2" t="s">
        <v>652</v>
      </c>
      <c r="H289" s="52">
        <f t="shared" si="13"/>
        <v>1.7573787580024969E-3</v>
      </c>
      <c r="I289" s="11">
        <v>1237458</v>
      </c>
      <c r="J289" s="11"/>
      <c r="L289" s="11"/>
      <c r="U289" s="33">
        <f t="shared" si="14"/>
        <v>1237458</v>
      </c>
      <c r="V289" s="34">
        <f t="shared" si="12"/>
        <v>0</v>
      </c>
    </row>
    <row r="290" spans="1:26">
      <c r="A290" s="19">
        <v>16063</v>
      </c>
      <c r="B290" s="1" t="s">
        <v>654</v>
      </c>
      <c r="C290" s="1" t="s">
        <v>653</v>
      </c>
      <c r="D290" s="1" t="s">
        <v>655</v>
      </c>
      <c r="E290" s="1" t="s">
        <v>98</v>
      </c>
      <c r="F290" s="1" t="s">
        <v>58</v>
      </c>
      <c r="G290" s="2" t="s">
        <v>656</v>
      </c>
      <c r="H290" s="52">
        <f t="shared" si="13"/>
        <v>1.418564515766232E-4</v>
      </c>
      <c r="I290" s="11">
        <v>69749</v>
      </c>
      <c r="J290" s="11">
        <v>43865</v>
      </c>
      <c r="K290" s="17">
        <v>-16148</v>
      </c>
      <c r="L290" s="11"/>
      <c r="U290" s="33">
        <f t="shared" si="14"/>
        <v>99888.2</v>
      </c>
      <c r="V290" s="34">
        <f t="shared" si="12"/>
        <v>-13725.8</v>
      </c>
    </row>
    <row r="291" spans="1:26" ht="12.75">
      <c r="A291" s="19">
        <v>40703</v>
      </c>
      <c r="B291" s="2" t="s">
        <v>862</v>
      </c>
      <c r="C291" s="1" t="s">
        <v>385</v>
      </c>
      <c r="D291" s="36" t="s">
        <v>863</v>
      </c>
      <c r="E291" s="2" t="s">
        <v>708</v>
      </c>
      <c r="F291" s="2" t="s">
        <v>72</v>
      </c>
      <c r="G291" s="2">
        <v>32258</v>
      </c>
      <c r="H291" s="52">
        <f t="shared" si="13"/>
        <v>2.1503404940657693E-3</v>
      </c>
      <c r="I291" s="11"/>
      <c r="J291" s="11"/>
      <c r="K291" s="17">
        <v>1781367</v>
      </c>
      <c r="L291" s="11"/>
      <c r="U291" s="33">
        <f t="shared" si="14"/>
        <v>1514161.95</v>
      </c>
      <c r="V291" s="34">
        <f t="shared" si="12"/>
        <v>1514161.95</v>
      </c>
    </row>
    <row r="292" spans="1:26">
      <c r="A292" s="19">
        <v>41181</v>
      </c>
      <c r="B292" s="2" t="s">
        <v>660</v>
      </c>
      <c r="C292" s="2" t="s">
        <v>17</v>
      </c>
      <c r="D292" s="2" t="s">
        <v>661</v>
      </c>
      <c r="E292" s="2" t="s">
        <v>662</v>
      </c>
      <c r="F292" s="2" t="s">
        <v>327</v>
      </c>
      <c r="G292" s="2">
        <v>66211</v>
      </c>
      <c r="H292" s="52">
        <f t="shared" si="13"/>
        <v>0</v>
      </c>
      <c r="I292" s="11"/>
      <c r="J292" s="11"/>
      <c r="L292" s="11"/>
      <c r="U292" s="33">
        <f t="shared" si="14"/>
        <v>0</v>
      </c>
      <c r="V292" s="34">
        <f t="shared" si="12"/>
        <v>0</v>
      </c>
    </row>
    <row r="293" spans="1:26">
      <c r="A293" s="19">
        <v>40843</v>
      </c>
      <c r="B293" s="2" t="s">
        <v>657</v>
      </c>
      <c r="C293" s="2" t="s">
        <v>17</v>
      </c>
      <c r="D293" s="2" t="s">
        <v>658</v>
      </c>
      <c r="E293" s="2" t="s">
        <v>659</v>
      </c>
      <c r="F293" s="2" t="s">
        <v>58</v>
      </c>
      <c r="G293" s="2">
        <v>75024</v>
      </c>
      <c r="H293" s="52">
        <f t="shared" si="13"/>
        <v>0</v>
      </c>
      <c r="I293" s="11"/>
      <c r="J293" s="11"/>
      <c r="L293" s="11"/>
      <c r="U293" s="33">
        <f t="shared" si="14"/>
        <v>0</v>
      </c>
      <c r="V293" s="34">
        <f t="shared" si="12"/>
        <v>0</v>
      </c>
    </row>
    <row r="294" spans="1:26">
      <c r="A294" s="19">
        <v>25976</v>
      </c>
      <c r="B294" s="2" t="s">
        <v>906</v>
      </c>
      <c r="C294" s="2" t="s">
        <v>17</v>
      </c>
      <c r="D294" s="2" t="s">
        <v>907</v>
      </c>
      <c r="E294" s="2" t="s">
        <v>908</v>
      </c>
      <c r="F294" s="2" t="s">
        <v>104</v>
      </c>
      <c r="G294" s="2">
        <v>13413</v>
      </c>
      <c r="H294" s="52">
        <f t="shared" si="13"/>
        <v>3.0235041316855323E-6</v>
      </c>
      <c r="I294" s="11"/>
      <c r="J294" s="11"/>
      <c r="L294" s="11">
        <v>2129</v>
      </c>
      <c r="U294" s="33">
        <f t="shared" si="14"/>
        <v>2129</v>
      </c>
      <c r="V294" s="34">
        <f t="shared" si="12"/>
        <v>0</v>
      </c>
    </row>
    <row r="295" spans="1:26">
      <c r="A295" s="19">
        <v>18600</v>
      </c>
      <c r="B295" s="1" t="s">
        <v>664</v>
      </c>
      <c r="C295" s="1" t="s">
        <v>663</v>
      </c>
      <c r="D295" s="1" t="s">
        <v>354</v>
      </c>
      <c r="E295" s="1" t="s">
        <v>163</v>
      </c>
      <c r="F295" s="1" t="s">
        <v>58</v>
      </c>
      <c r="G295" s="2" t="s">
        <v>665</v>
      </c>
      <c r="H295" s="52">
        <f t="shared" si="13"/>
        <v>1.7164226962495487E-2</v>
      </c>
      <c r="I295" s="11">
        <v>239109</v>
      </c>
      <c r="J295" s="11">
        <v>830682</v>
      </c>
      <c r="K295" s="17">
        <v>12960467</v>
      </c>
      <c r="L295" s="11"/>
      <c r="U295" s="33">
        <f t="shared" si="14"/>
        <v>12086187.949999999</v>
      </c>
      <c r="V295" s="34">
        <f t="shared" si="12"/>
        <v>11016396.949999999</v>
      </c>
    </row>
    <row r="296" spans="1:26">
      <c r="A296" s="19">
        <v>25968</v>
      </c>
      <c r="B296" s="2" t="s">
        <v>666</v>
      </c>
      <c r="C296" s="2" t="s">
        <v>663</v>
      </c>
      <c r="D296" s="2" t="s">
        <v>354</v>
      </c>
      <c r="E296" s="2" t="s">
        <v>163</v>
      </c>
      <c r="F296" s="2" t="s">
        <v>58</v>
      </c>
      <c r="G296" s="2" t="s">
        <v>665</v>
      </c>
      <c r="H296" s="52">
        <f t="shared" si="13"/>
        <v>2.3318163814037101E-2</v>
      </c>
      <c r="I296" s="11">
        <v>391995</v>
      </c>
      <c r="J296" s="11">
        <v>1478579</v>
      </c>
      <c r="K296" s="17">
        <v>17116362</v>
      </c>
      <c r="L296" s="11"/>
      <c r="U296" s="33">
        <f t="shared" si="14"/>
        <v>16419481.699999999</v>
      </c>
      <c r="V296" s="34">
        <f t="shared" si="12"/>
        <v>14548907.699999999</v>
      </c>
    </row>
    <row r="297" spans="1:26">
      <c r="A297" s="19">
        <v>20508</v>
      </c>
      <c r="B297" s="2" t="s">
        <v>667</v>
      </c>
      <c r="C297" s="2" t="s">
        <v>17</v>
      </c>
      <c r="D297" s="37" t="s">
        <v>75</v>
      </c>
      <c r="E297" s="2" t="s">
        <v>35</v>
      </c>
      <c r="F297" s="6" t="s">
        <v>36</v>
      </c>
      <c r="G297" s="2">
        <v>60685</v>
      </c>
      <c r="H297" s="52">
        <f t="shared" si="13"/>
        <v>1.1485282468026447E-3</v>
      </c>
      <c r="I297" s="11">
        <v>1094</v>
      </c>
      <c r="J297" s="11">
        <v>4808</v>
      </c>
      <c r="L297" s="11">
        <v>802834</v>
      </c>
      <c r="U297" s="33">
        <f t="shared" si="14"/>
        <v>808736</v>
      </c>
      <c r="V297" s="34">
        <f t="shared" si="12"/>
        <v>0</v>
      </c>
    </row>
    <row r="298" spans="1:26">
      <c r="A298" s="19">
        <v>21172</v>
      </c>
      <c r="B298" s="2" t="s">
        <v>668</v>
      </c>
      <c r="C298" s="2" t="s">
        <v>17</v>
      </c>
      <c r="D298" s="2" t="s">
        <v>669</v>
      </c>
      <c r="E298" s="2" t="s">
        <v>670</v>
      </c>
      <c r="F298" s="6" t="s">
        <v>115</v>
      </c>
      <c r="G298" s="2">
        <v>63026</v>
      </c>
      <c r="H298" s="52">
        <f t="shared" si="13"/>
        <v>1.9924736011060601E-5</v>
      </c>
      <c r="I298" s="11"/>
      <c r="J298" s="11"/>
      <c r="L298" s="11">
        <v>14030</v>
      </c>
      <c r="U298" s="33">
        <f t="shared" si="14"/>
        <v>14030</v>
      </c>
      <c r="V298" s="34">
        <f t="shared" si="12"/>
        <v>0</v>
      </c>
    </row>
    <row r="299" spans="1:26" s="1" customFormat="1">
      <c r="A299" s="19">
        <v>44768</v>
      </c>
      <c r="B299" s="1" t="s">
        <v>866</v>
      </c>
      <c r="C299" s="1" t="s">
        <v>32</v>
      </c>
      <c r="D299" s="1" t="s">
        <v>867</v>
      </c>
      <c r="E299" s="1" t="s">
        <v>103</v>
      </c>
      <c r="F299" s="1" t="s">
        <v>104</v>
      </c>
      <c r="G299" s="2">
        <v>10038</v>
      </c>
      <c r="H299" s="52">
        <f t="shared" si="13"/>
        <v>2.4063059655838263E-5</v>
      </c>
      <c r="I299" s="11"/>
      <c r="J299" s="11"/>
      <c r="K299" s="17"/>
      <c r="L299" s="11">
        <v>16944</v>
      </c>
      <c r="M299" s="17"/>
      <c r="N299" s="17"/>
      <c r="O299" s="17"/>
      <c r="P299" s="17"/>
      <c r="Q299" s="17"/>
      <c r="R299" s="17"/>
      <c r="S299" s="17"/>
      <c r="T299" s="17"/>
      <c r="U299" s="33">
        <f t="shared" si="14"/>
        <v>16944</v>
      </c>
      <c r="V299" s="34">
        <f t="shared" si="12"/>
        <v>0</v>
      </c>
      <c r="W299" s="13"/>
      <c r="X299" s="13"/>
      <c r="Y299" s="13"/>
      <c r="Z299" s="13"/>
    </row>
    <row r="300" spans="1:26" s="1" customFormat="1">
      <c r="A300" s="19">
        <v>10815</v>
      </c>
      <c r="B300" s="2" t="s">
        <v>710</v>
      </c>
      <c r="C300" s="2" t="s">
        <v>17</v>
      </c>
      <c r="D300" s="2" t="s">
        <v>387</v>
      </c>
      <c r="E300" s="2" t="s">
        <v>388</v>
      </c>
      <c r="F300" s="6" t="s">
        <v>176</v>
      </c>
      <c r="G300" s="38" t="s">
        <v>389</v>
      </c>
      <c r="H300" s="52">
        <f t="shared" si="13"/>
        <v>8.7022669176747009E-5</v>
      </c>
      <c r="I300" s="11">
        <v>50860</v>
      </c>
      <c r="J300" s="11">
        <v>10417</v>
      </c>
      <c r="K300" s="17"/>
      <c r="L300" s="11"/>
      <c r="M300" s="17"/>
      <c r="N300" s="17"/>
      <c r="O300" s="17"/>
      <c r="P300" s="17"/>
      <c r="Q300" s="17"/>
      <c r="R300" s="17"/>
      <c r="S300" s="17"/>
      <c r="T300" s="17"/>
      <c r="U300" s="33">
        <f t="shared" si="14"/>
        <v>61277</v>
      </c>
      <c r="V300" s="34">
        <f t="shared" si="12"/>
        <v>0</v>
      </c>
      <c r="W300" s="13"/>
      <c r="X300" s="13"/>
      <c r="Y300" s="13"/>
    </row>
    <row r="301" spans="1:26" s="1" customFormat="1">
      <c r="A301" s="19">
        <v>42889</v>
      </c>
      <c r="B301" s="2" t="s">
        <v>909</v>
      </c>
      <c r="C301" s="2" t="s">
        <v>17</v>
      </c>
      <c r="D301" s="2" t="s">
        <v>490</v>
      </c>
      <c r="E301" s="2" t="s">
        <v>100</v>
      </c>
      <c r="F301" s="6" t="s">
        <v>85</v>
      </c>
      <c r="G301" s="42" t="s">
        <v>762</v>
      </c>
      <c r="H301" s="52">
        <f t="shared" si="13"/>
        <v>1.5337644256554134E-6</v>
      </c>
      <c r="I301" s="11"/>
      <c r="J301" s="11"/>
      <c r="K301" s="17"/>
      <c r="L301" s="11">
        <v>1080</v>
      </c>
      <c r="M301" s="17"/>
      <c r="N301" s="17"/>
      <c r="O301" s="17"/>
      <c r="P301" s="17"/>
      <c r="Q301" s="17"/>
      <c r="R301" s="17"/>
      <c r="S301" s="17"/>
      <c r="T301" s="17"/>
      <c r="U301" s="33">
        <f t="shared" si="14"/>
        <v>1080</v>
      </c>
      <c r="V301" s="34">
        <f t="shared" si="12"/>
        <v>0</v>
      </c>
      <c r="W301" s="13"/>
      <c r="X301" s="13"/>
      <c r="Y301" s="13"/>
    </row>
    <row r="302" spans="1:26" s="1" customFormat="1">
      <c r="A302" s="19">
        <v>20397</v>
      </c>
      <c r="B302" s="1" t="s">
        <v>671</v>
      </c>
      <c r="C302" s="1" t="s">
        <v>313</v>
      </c>
      <c r="D302" s="1" t="s">
        <v>315</v>
      </c>
      <c r="E302" s="1" t="s">
        <v>316</v>
      </c>
      <c r="F302" s="1" t="s">
        <v>63</v>
      </c>
      <c r="G302" s="2" t="s">
        <v>672</v>
      </c>
      <c r="H302" s="52">
        <f t="shared" si="13"/>
        <v>1.2801891413749484E-3</v>
      </c>
      <c r="I302" s="11"/>
      <c r="J302" s="11"/>
      <c r="K302" s="17">
        <v>988600</v>
      </c>
      <c r="L302" s="11">
        <v>61135</v>
      </c>
      <c r="M302" s="17"/>
      <c r="N302" s="17"/>
      <c r="O302" s="17"/>
      <c r="P302" s="17"/>
      <c r="Q302" s="17"/>
      <c r="R302" s="17"/>
      <c r="S302" s="17"/>
      <c r="T302" s="17"/>
      <c r="U302" s="33">
        <f t="shared" si="14"/>
        <v>901445</v>
      </c>
      <c r="V302" s="34">
        <f t="shared" si="12"/>
        <v>840310</v>
      </c>
      <c r="W302" s="13"/>
      <c r="X302" s="13"/>
      <c r="Y302" s="13"/>
    </row>
    <row r="303" spans="1:26" s="1" customFormat="1">
      <c r="A303" s="19">
        <v>26042</v>
      </c>
      <c r="B303" s="1" t="s">
        <v>674</v>
      </c>
      <c r="C303" s="1" t="s">
        <v>17</v>
      </c>
      <c r="D303" s="1" t="s">
        <v>289</v>
      </c>
      <c r="E303" s="1" t="s">
        <v>290</v>
      </c>
      <c r="F303" s="1" t="s">
        <v>21</v>
      </c>
      <c r="G303" s="2" t="s">
        <v>673</v>
      </c>
      <c r="H303" s="52">
        <f t="shared" si="13"/>
        <v>0</v>
      </c>
      <c r="I303" s="11"/>
      <c r="J303" s="11"/>
      <c r="K303" s="17"/>
      <c r="L303" s="11"/>
      <c r="M303" s="17"/>
      <c r="N303" s="17"/>
      <c r="O303" s="17"/>
      <c r="P303" s="17"/>
      <c r="Q303" s="17"/>
      <c r="R303" s="17"/>
      <c r="S303" s="17"/>
      <c r="T303" s="17"/>
      <c r="U303" s="33">
        <f t="shared" si="14"/>
        <v>0</v>
      </c>
      <c r="V303" s="34">
        <f t="shared" si="12"/>
        <v>0</v>
      </c>
      <c r="W303" s="13"/>
      <c r="X303" s="13"/>
      <c r="Y303" s="13"/>
    </row>
    <row r="304" spans="1:26" s="1" customFormat="1">
      <c r="A304" s="19">
        <v>25011</v>
      </c>
      <c r="B304" s="1" t="s">
        <v>675</v>
      </c>
      <c r="C304" s="1" t="s">
        <v>385</v>
      </c>
      <c r="D304" s="1" t="s">
        <v>676</v>
      </c>
      <c r="E304" s="1" t="s">
        <v>677</v>
      </c>
      <c r="F304" s="1" t="s">
        <v>107</v>
      </c>
      <c r="G304" s="2">
        <v>19904</v>
      </c>
      <c r="H304" s="52">
        <f t="shared" si="13"/>
        <v>2.7034444200096431E-4</v>
      </c>
      <c r="I304" s="11">
        <v>1483</v>
      </c>
      <c r="J304" s="11">
        <v>1337</v>
      </c>
      <c r="K304" s="17"/>
      <c r="L304" s="11">
        <v>187543</v>
      </c>
      <c r="M304" s="17"/>
      <c r="N304" s="17"/>
      <c r="O304" s="17"/>
      <c r="P304" s="17"/>
      <c r="Q304" s="17"/>
      <c r="R304" s="17"/>
      <c r="S304" s="17"/>
      <c r="T304" s="17"/>
      <c r="U304" s="33">
        <f t="shared" si="14"/>
        <v>190363</v>
      </c>
      <c r="V304" s="34">
        <f t="shared" si="12"/>
        <v>0</v>
      </c>
      <c r="W304" s="13"/>
      <c r="X304" s="13"/>
      <c r="Y304" s="13"/>
    </row>
    <row r="305" spans="1:26" s="1" customFormat="1">
      <c r="A305" s="19">
        <v>44393</v>
      </c>
      <c r="B305" s="1" t="s">
        <v>678</v>
      </c>
      <c r="C305" s="1" t="s">
        <v>17</v>
      </c>
      <c r="D305" s="1" t="s">
        <v>92</v>
      </c>
      <c r="E305" s="1" t="s">
        <v>93</v>
      </c>
      <c r="F305" s="1" t="s">
        <v>85</v>
      </c>
      <c r="G305" s="2">
        <v>45014</v>
      </c>
      <c r="H305" s="52">
        <f t="shared" si="13"/>
        <v>2.3638306320588934E-3</v>
      </c>
      <c r="I305" s="11">
        <v>36054</v>
      </c>
      <c r="J305" s="11">
        <v>60187</v>
      </c>
      <c r="K305" s="17"/>
      <c r="L305" s="11">
        <v>1568250</v>
      </c>
      <c r="M305" s="17"/>
      <c r="N305" s="17"/>
      <c r="O305" s="17"/>
      <c r="P305" s="17"/>
      <c r="Q305" s="17"/>
      <c r="R305" s="17"/>
      <c r="S305" s="17"/>
      <c r="T305" s="17"/>
      <c r="U305" s="33">
        <f t="shared" si="14"/>
        <v>1664491</v>
      </c>
      <c r="V305" s="34">
        <f t="shared" si="12"/>
        <v>0</v>
      </c>
      <c r="W305" s="13"/>
      <c r="X305" s="13"/>
      <c r="Y305" s="13"/>
    </row>
    <row r="306" spans="1:26" s="1" customFormat="1">
      <c r="A306" s="19">
        <v>10030</v>
      </c>
      <c r="B306" s="1" t="s">
        <v>751</v>
      </c>
      <c r="C306" s="1" t="s">
        <v>32</v>
      </c>
      <c r="D306" s="1" t="s">
        <v>752</v>
      </c>
      <c r="E306" s="1" t="s">
        <v>15</v>
      </c>
      <c r="F306" s="1" t="s">
        <v>16</v>
      </c>
      <c r="G306" s="2">
        <v>19106</v>
      </c>
      <c r="H306" s="52">
        <f t="shared" si="13"/>
        <v>0</v>
      </c>
      <c r="I306" s="11"/>
      <c r="J306" s="11"/>
      <c r="K306" s="17"/>
      <c r="L306" s="11"/>
      <c r="M306" s="17"/>
      <c r="N306" s="17"/>
      <c r="O306" s="17"/>
      <c r="P306" s="17"/>
      <c r="Q306" s="17"/>
      <c r="R306" s="17"/>
      <c r="S306" s="17"/>
      <c r="T306" s="17"/>
      <c r="U306" s="33">
        <f t="shared" si="14"/>
        <v>0</v>
      </c>
      <c r="V306" s="34">
        <f t="shared" si="12"/>
        <v>0</v>
      </c>
      <c r="W306" s="13"/>
      <c r="X306" s="13"/>
      <c r="Y306" s="13"/>
    </row>
    <row r="307" spans="1:26" s="1" customFormat="1">
      <c r="A307" s="19">
        <v>27871</v>
      </c>
      <c r="B307" s="1" t="s">
        <v>680</v>
      </c>
      <c r="C307" s="1" t="s">
        <v>679</v>
      </c>
      <c r="D307" s="1" t="s">
        <v>303</v>
      </c>
      <c r="E307" s="1" t="s">
        <v>304</v>
      </c>
      <c r="F307" s="1" t="s">
        <v>37</v>
      </c>
      <c r="G307" s="2" t="s">
        <v>681</v>
      </c>
      <c r="H307" s="52">
        <f t="shared" si="13"/>
        <v>4.7585561081681226E-3</v>
      </c>
      <c r="I307" s="11"/>
      <c r="J307" s="11">
        <v>2816</v>
      </c>
      <c r="K307" s="17">
        <v>2395516</v>
      </c>
      <c r="L307" s="11">
        <v>1311732</v>
      </c>
      <c r="M307" s="17"/>
      <c r="N307" s="17"/>
      <c r="O307" s="17"/>
      <c r="P307" s="17"/>
      <c r="Q307" s="17"/>
      <c r="R307" s="17"/>
      <c r="S307" s="17"/>
      <c r="T307" s="17"/>
      <c r="U307" s="33">
        <f t="shared" si="14"/>
        <v>3350736.5999999996</v>
      </c>
      <c r="V307" s="34">
        <f t="shared" si="12"/>
        <v>2036188.5999999999</v>
      </c>
      <c r="W307" s="13"/>
      <c r="X307" s="13"/>
      <c r="Y307" s="13"/>
    </row>
    <row r="308" spans="1:26" s="1" customFormat="1">
      <c r="A308" s="19">
        <v>13625</v>
      </c>
      <c r="B308" s="1" t="s">
        <v>682</v>
      </c>
      <c r="C308" s="1" t="s">
        <v>17</v>
      </c>
      <c r="D308" s="1" t="s">
        <v>683</v>
      </c>
      <c r="E308" s="1" t="s">
        <v>684</v>
      </c>
      <c r="F308" s="1" t="s">
        <v>41</v>
      </c>
      <c r="G308" s="2">
        <v>91301</v>
      </c>
      <c r="H308" s="52">
        <f t="shared" si="13"/>
        <v>9.113235545148453E-4</v>
      </c>
      <c r="I308" s="11"/>
      <c r="J308" s="11"/>
      <c r="K308" s="17">
        <v>754951</v>
      </c>
      <c r="L308" s="11"/>
      <c r="M308" s="17"/>
      <c r="N308" s="17"/>
      <c r="O308" s="17"/>
      <c r="P308" s="17"/>
      <c r="Q308" s="17"/>
      <c r="R308" s="17"/>
      <c r="S308" s="17"/>
      <c r="T308" s="11"/>
      <c r="U308" s="33">
        <f t="shared" si="14"/>
        <v>641708.35</v>
      </c>
      <c r="V308" s="34">
        <f t="shared" si="12"/>
        <v>641708.35</v>
      </c>
      <c r="W308" s="13"/>
      <c r="X308" s="13"/>
      <c r="Y308" s="13"/>
    </row>
    <row r="309" spans="1:26" s="1" customFormat="1">
      <c r="A309" s="19">
        <v>24112</v>
      </c>
      <c r="B309" s="1" t="s">
        <v>685</v>
      </c>
      <c r="C309" s="1" t="s">
        <v>222</v>
      </c>
      <c r="D309" s="1" t="s">
        <v>686</v>
      </c>
      <c r="E309" s="1" t="s">
        <v>687</v>
      </c>
      <c r="F309" s="1" t="s">
        <v>85</v>
      </c>
      <c r="G309" s="2" t="s">
        <v>688</v>
      </c>
      <c r="H309" s="52">
        <f t="shared" si="13"/>
        <v>3.0184498098420995E-3</v>
      </c>
      <c r="I309" s="11">
        <v>21255</v>
      </c>
      <c r="J309" s="11">
        <v>23220</v>
      </c>
      <c r="K309" s="17"/>
      <c r="L309" s="11">
        <v>2080966</v>
      </c>
      <c r="M309" s="17"/>
      <c r="N309" s="17"/>
      <c r="O309" s="17"/>
      <c r="P309" s="17"/>
      <c r="Q309" s="17"/>
      <c r="R309" s="17"/>
      <c r="S309" s="17"/>
      <c r="T309" s="17"/>
      <c r="U309" s="33">
        <f t="shared" si="14"/>
        <v>2125441</v>
      </c>
      <c r="V309" s="34">
        <f t="shared" si="12"/>
        <v>0</v>
      </c>
      <c r="W309" s="13"/>
      <c r="X309" s="13"/>
      <c r="Y309" s="13"/>
    </row>
    <row r="310" spans="1:26" s="1" customFormat="1">
      <c r="A310" s="19">
        <v>24120</v>
      </c>
      <c r="B310" s="1" t="s">
        <v>753</v>
      </c>
      <c r="C310" s="1" t="s">
        <v>32</v>
      </c>
      <c r="D310" s="1" t="s">
        <v>686</v>
      </c>
      <c r="E310" s="1" t="s">
        <v>687</v>
      </c>
      <c r="F310" s="1" t="s">
        <v>85</v>
      </c>
      <c r="G310" s="2" t="s">
        <v>688</v>
      </c>
      <c r="H310" s="52">
        <f t="shared" si="13"/>
        <v>6.2603151307168451E-5</v>
      </c>
      <c r="I310" s="11"/>
      <c r="J310" s="11"/>
      <c r="K310" s="17"/>
      <c r="L310" s="11">
        <v>44082</v>
      </c>
      <c r="M310" s="17"/>
      <c r="N310" s="17"/>
      <c r="O310" s="17"/>
      <c r="P310" s="17"/>
      <c r="Q310" s="17"/>
      <c r="R310" s="17"/>
      <c r="S310" s="17"/>
      <c r="T310" s="17"/>
      <c r="U310" s="33">
        <f t="shared" si="14"/>
        <v>44082</v>
      </c>
      <c r="V310" s="34">
        <f t="shared" si="12"/>
        <v>0</v>
      </c>
      <c r="W310" s="13"/>
      <c r="X310" s="13"/>
      <c r="Y310" s="13"/>
    </row>
    <row r="311" spans="1:26" s="1" customFormat="1">
      <c r="A311" s="19">
        <v>39845</v>
      </c>
      <c r="B311" s="1" t="s">
        <v>689</v>
      </c>
      <c r="C311" s="1" t="s">
        <v>17</v>
      </c>
      <c r="D311" s="1" t="s">
        <v>690</v>
      </c>
      <c r="E311" s="1" t="s">
        <v>691</v>
      </c>
      <c r="F311" s="1" t="s">
        <v>115</v>
      </c>
      <c r="G311" s="2">
        <v>65101</v>
      </c>
      <c r="H311" s="52">
        <f t="shared" si="13"/>
        <v>5.4105528328139078E-4</v>
      </c>
      <c r="I311" s="11">
        <v>295491</v>
      </c>
      <c r="J311" s="11">
        <v>85493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7"/>
      <c r="U311" s="33">
        <f t="shared" si="14"/>
        <v>380984</v>
      </c>
      <c r="V311" s="34">
        <f t="shared" si="12"/>
        <v>0</v>
      </c>
      <c r="W311" s="13"/>
      <c r="X311" s="13"/>
      <c r="Y311" s="13"/>
    </row>
    <row r="312" spans="1:26" s="1" customFormat="1">
      <c r="A312" s="19">
        <v>11523</v>
      </c>
      <c r="B312" s="1" t="s">
        <v>793</v>
      </c>
      <c r="C312" s="1" t="s">
        <v>17</v>
      </c>
      <c r="D312" s="1" t="s">
        <v>794</v>
      </c>
      <c r="E312" s="1" t="s">
        <v>759</v>
      </c>
      <c r="F312" s="1" t="s">
        <v>72</v>
      </c>
      <c r="G312" s="2">
        <v>33702</v>
      </c>
      <c r="H312" s="52">
        <f t="shared" si="13"/>
        <v>4.4379757686788578E-6</v>
      </c>
      <c r="I312" s="11"/>
      <c r="J312" s="11">
        <v>3125</v>
      </c>
      <c r="K312" s="11"/>
      <c r="L312" s="11"/>
      <c r="M312" s="11"/>
      <c r="N312" s="11"/>
      <c r="O312" s="11"/>
      <c r="P312" s="11"/>
      <c r="Q312" s="11"/>
      <c r="R312" s="11"/>
      <c r="S312" s="11"/>
      <c r="T312" s="17"/>
      <c r="U312" s="33">
        <f t="shared" si="14"/>
        <v>3125</v>
      </c>
      <c r="V312" s="34">
        <f t="shared" si="12"/>
        <v>0</v>
      </c>
      <c r="W312" s="13"/>
      <c r="X312" s="13"/>
      <c r="Y312" s="13"/>
    </row>
    <row r="313" spans="1:26" s="1" customFormat="1">
      <c r="A313" s="19">
        <v>24554</v>
      </c>
      <c r="B313" s="2" t="s">
        <v>692</v>
      </c>
      <c r="C313" s="2" t="s">
        <v>17</v>
      </c>
      <c r="D313" s="2" t="s">
        <v>693</v>
      </c>
      <c r="E313" s="2" t="s">
        <v>694</v>
      </c>
      <c r="F313" s="2" t="s">
        <v>155</v>
      </c>
      <c r="G313" s="2" t="s">
        <v>380</v>
      </c>
      <c r="H313" s="52">
        <f t="shared" si="13"/>
        <v>1.793047301812461E-3</v>
      </c>
      <c r="I313" s="11">
        <v>983784</v>
      </c>
      <c r="J313" s="11">
        <v>278790</v>
      </c>
      <c r="K313" s="17"/>
      <c r="L313" s="11"/>
      <c r="M313" s="17"/>
      <c r="N313" s="17"/>
      <c r="O313" s="17"/>
      <c r="P313" s="17"/>
      <c r="Q313" s="17"/>
      <c r="R313" s="17"/>
      <c r="S313" s="17"/>
      <c r="T313" s="17"/>
      <c r="U313" s="33">
        <f t="shared" si="14"/>
        <v>1262574</v>
      </c>
      <c r="V313" s="34">
        <f t="shared" si="12"/>
        <v>0</v>
      </c>
    </row>
    <row r="314" spans="1:26" s="1" customFormat="1">
      <c r="A314" s="19">
        <v>37885</v>
      </c>
      <c r="B314" s="1" t="s">
        <v>695</v>
      </c>
      <c r="C314" s="1" t="s">
        <v>17</v>
      </c>
      <c r="D314" s="1" t="s">
        <v>696</v>
      </c>
      <c r="E314" s="1" t="s">
        <v>106</v>
      </c>
      <c r="F314" s="1" t="s">
        <v>107</v>
      </c>
      <c r="G314" s="2">
        <v>19801</v>
      </c>
      <c r="H314" s="52">
        <f t="shared" si="13"/>
        <v>2.9337505097397712E-5</v>
      </c>
      <c r="I314" s="11"/>
      <c r="J314" s="11">
        <v>20658</v>
      </c>
      <c r="K314" s="11"/>
      <c r="L314" s="11"/>
      <c r="M314" s="11"/>
      <c r="N314" s="11"/>
      <c r="O314" s="11"/>
      <c r="P314" s="11"/>
      <c r="Q314" s="11"/>
      <c r="R314" s="11"/>
      <c r="S314" s="11"/>
      <c r="T314" s="17"/>
      <c r="U314" s="33">
        <f t="shared" si="14"/>
        <v>20658</v>
      </c>
      <c r="V314" s="34">
        <f t="shared" si="12"/>
        <v>0</v>
      </c>
      <c r="W314" s="13"/>
      <c r="X314" s="13"/>
      <c r="Y314" s="13"/>
    </row>
    <row r="315" spans="1:26" s="1" customFormat="1">
      <c r="A315" s="19">
        <v>16535</v>
      </c>
      <c r="B315" s="2" t="s">
        <v>697</v>
      </c>
      <c r="C315" s="2" t="s">
        <v>87</v>
      </c>
      <c r="D315" s="2" t="s">
        <v>88</v>
      </c>
      <c r="E315" s="2" t="s">
        <v>89</v>
      </c>
      <c r="F315" s="2" t="s">
        <v>36</v>
      </c>
      <c r="G315" s="2" t="s">
        <v>90</v>
      </c>
      <c r="H315" s="52">
        <f t="shared" si="13"/>
        <v>4.911839388746328E-3</v>
      </c>
      <c r="I315" s="11">
        <v>1385693</v>
      </c>
      <c r="J315" s="11">
        <v>973871</v>
      </c>
      <c r="K315" s="17"/>
      <c r="L315" s="11">
        <v>1099107</v>
      </c>
      <c r="M315" s="17"/>
      <c r="N315" s="17"/>
      <c r="O315" s="17"/>
      <c r="P315" s="17"/>
      <c r="Q315" s="17"/>
      <c r="R315" s="17"/>
      <c r="S315" s="17"/>
      <c r="T315" s="17"/>
      <c r="U315" s="33">
        <f t="shared" si="14"/>
        <v>3458671</v>
      </c>
      <c r="V315" s="34">
        <f t="shared" si="12"/>
        <v>0</v>
      </c>
    </row>
    <row r="316" spans="1:26" s="1" customFormat="1">
      <c r="A316" s="19">
        <v>27855</v>
      </c>
      <c r="B316" s="1" t="s">
        <v>698</v>
      </c>
      <c r="C316" s="1" t="s">
        <v>87</v>
      </c>
      <c r="D316" s="1" t="s">
        <v>88</v>
      </c>
      <c r="E316" s="1" t="s">
        <v>89</v>
      </c>
      <c r="F316" s="1" t="s">
        <v>36</v>
      </c>
      <c r="G316" s="2" t="s">
        <v>90</v>
      </c>
      <c r="H316" s="52">
        <f t="shared" si="13"/>
        <v>1.3642550535755707E-4</v>
      </c>
      <c r="I316" s="11"/>
      <c r="J316" s="11"/>
      <c r="K316" s="17"/>
      <c r="L316" s="11">
        <v>96064</v>
      </c>
      <c r="M316" s="17"/>
      <c r="N316" s="17"/>
      <c r="O316" s="17"/>
      <c r="P316" s="17"/>
      <c r="Q316" s="17"/>
      <c r="R316" s="17"/>
      <c r="S316" s="17"/>
      <c r="T316" s="17"/>
      <c r="U316" s="33">
        <f t="shared" si="14"/>
        <v>96064</v>
      </c>
      <c r="V316" s="34">
        <f t="shared" si="12"/>
        <v>0</v>
      </c>
    </row>
    <row r="318" spans="1:26" s="9" customFormat="1">
      <c r="A318" s="20"/>
      <c r="F318" s="8"/>
      <c r="H318" s="53">
        <f>SUM(H2:H317)</f>
        <v>0.99999999999999922</v>
      </c>
      <c r="I318" s="3">
        <f t="shared" ref="I318" si="15">SUM(I2:I317)</f>
        <v>39776292</v>
      </c>
      <c r="J318" s="3">
        <f t="shared" ref="J318" si="16">SUM(J2:J317)</f>
        <v>41357624</v>
      </c>
      <c r="K318" s="3">
        <f t="shared" ref="K318" si="17">SUM(K2:K317)</f>
        <v>578290197</v>
      </c>
      <c r="L318" s="3">
        <f t="shared" ref="L318" si="18">SUM(L2:L317)</f>
        <v>136088857</v>
      </c>
      <c r="M318" s="3">
        <f t="shared" ref="M318" si="19">SUM(M2:M317)</f>
        <v>-121213</v>
      </c>
      <c r="N318" s="3">
        <f t="shared" ref="N318" si="20">SUM(N2:N317)</f>
        <v>-528258</v>
      </c>
      <c r="O318" s="3">
        <f t="shared" ref="O318" si="21">SUM(O2:O317)</f>
        <v>-4589006</v>
      </c>
      <c r="P318" s="3">
        <f t="shared" ref="P318" si="22">SUM(P2:P317)</f>
        <v>-69458</v>
      </c>
      <c r="Q318" s="3">
        <f t="shared" ref="Q318" si="23">SUM(Q2:Q317)</f>
        <v>0</v>
      </c>
      <c r="R318" s="3">
        <f t="shared" ref="R318" si="24">SUM(R2:R317)</f>
        <v>0</v>
      </c>
      <c r="S318" s="3">
        <f t="shared" ref="S318" si="25">SUM(S2:S317)</f>
        <v>0</v>
      </c>
      <c r="T318" s="3">
        <f t="shared" ref="T318" si="26">SUM(T2:T317)</f>
        <v>0</v>
      </c>
      <c r="U318" s="3">
        <f t="shared" ref="U318" si="27">SUM(U2:U317)</f>
        <v>704149856.35000026</v>
      </c>
      <c r="V318" s="3">
        <f t="shared" ref="V318" si="28">SUM(V2:V317)</f>
        <v>487646012.35000008</v>
      </c>
      <c r="W318" s="10"/>
      <c r="X318" s="10"/>
      <c r="Y318" s="10"/>
      <c r="Z318" s="10"/>
    </row>
    <row r="319" spans="1:26">
      <c r="A319" s="19"/>
      <c r="B319" s="1"/>
      <c r="C319" s="1"/>
      <c r="D319" s="1"/>
      <c r="E319" s="1"/>
      <c r="F319" s="1"/>
      <c r="G319" s="2"/>
      <c r="H319" s="52"/>
      <c r="I319" s="11"/>
      <c r="J319" s="11"/>
      <c r="L319" s="11"/>
    </row>
    <row r="320" spans="1:26">
      <c r="A320" s="19"/>
      <c r="B320" s="1"/>
      <c r="C320" s="1"/>
      <c r="D320" s="1"/>
      <c r="E320" s="1"/>
      <c r="F320" s="1"/>
      <c r="G320" s="2"/>
      <c r="H320" s="52"/>
      <c r="I320" s="11"/>
      <c r="J320" s="11"/>
      <c r="L320" s="11"/>
    </row>
    <row r="321" spans="1:17">
      <c r="A321" s="19"/>
      <c r="B321" s="1"/>
      <c r="C321" s="1"/>
      <c r="D321" s="1"/>
      <c r="E321" s="1"/>
      <c r="F321" s="1"/>
      <c r="G321" s="2"/>
      <c r="H321" s="52"/>
      <c r="I321" s="11"/>
      <c r="J321" s="3" t="s">
        <v>699</v>
      </c>
      <c r="K321" s="22">
        <f>U318</f>
        <v>704149856.35000026</v>
      </c>
      <c r="L321" s="11"/>
    </row>
    <row r="322" spans="1:17">
      <c r="A322" s="19"/>
      <c r="B322" s="1"/>
      <c r="C322" s="1"/>
      <c r="D322" s="1"/>
      <c r="E322" s="1"/>
      <c r="F322" s="1"/>
      <c r="G322" s="2"/>
      <c r="H322" s="52"/>
      <c r="I322" s="11"/>
      <c r="J322" s="11"/>
      <c r="L322" s="11"/>
    </row>
    <row r="323" spans="1:17">
      <c r="A323" s="19"/>
      <c r="B323" s="1"/>
      <c r="C323" s="1"/>
      <c r="D323" s="1"/>
      <c r="E323" s="1"/>
      <c r="F323" s="1"/>
      <c r="G323" s="2"/>
      <c r="H323" s="52"/>
      <c r="I323" s="12"/>
      <c r="J323" s="12"/>
      <c r="L323" s="12"/>
      <c r="M323" s="12"/>
      <c r="N323" s="12"/>
      <c r="O323" s="12"/>
      <c r="P323" s="12"/>
      <c r="Q323" s="12"/>
    </row>
    <row r="324" spans="1:17">
      <c r="A324" s="19"/>
      <c r="B324" s="1"/>
      <c r="C324" s="1"/>
      <c r="D324" s="1"/>
      <c r="E324" s="1"/>
      <c r="F324" s="1"/>
      <c r="G324" s="2"/>
      <c r="H324" s="52"/>
      <c r="I324" s="11"/>
      <c r="J324" s="11"/>
      <c r="L324" s="11"/>
    </row>
  </sheetData>
  <sortState xmlns:xlrd2="http://schemas.microsoft.com/office/spreadsheetml/2017/richdata2" ref="A2:S316">
    <sortCondition ref="B2:B316"/>
  </sortState>
  <hyperlinks>
    <hyperlink ref="D67" r:id="rId1" display="https://www.bing.com/local?lid=YN873x8537323450825932816&amp;id=YN873x8537323450825932816&amp;q=Berkshire+Hathaway+Homestate+Companies&amp;name=Berkshire+Hathaway+Homestate+Companies&amp;cp=41.2591667175293%7e-95.9338607788086&amp;ppois=41.2591667175293_-95.9338607788086_Berkshire+Hathaway+Homestate+Companies&amp;FORM=SNAPST" xr:uid="{E4C41177-0C30-436A-860A-F1399721CBFA}"/>
  </hyperlinks>
  <pageMargins left="0.7" right="0.7" top="0.75" bottom="0.75" header="0.3" footer="0.3"/>
  <pageSetup paperSize="5" scale="3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Office4</dc:creator>
  <cp:lastModifiedBy>Kerry</cp:lastModifiedBy>
  <cp:lastPrinted>2020-04-09T19:36:27Z</cp:lastPrinted>
  <dcterms:created xsi:type="dcterms:W3CDTF">2014-04-01T22:19:20Z</dcterms:created>
  <dcterms:modified xsi:type="dcterms:W3CDTF">2020-05-25T18:12:35Z</dcterms:modified>
</cp:coreProperties>
</file>